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.1 - SO 01.1 - Hráz" sheetId="2" r:id="rId2"/>
    <sheet name="1.2 - SO 01.2 - Kontrolní..." sheetId="3" r:id="rId3"/>
    <sheet name="2. - SO 02 - Mostek ve zdrži" sheetId="4" r:id="rId4"/>
    <sheet name="3. - SO 03 - Sdružený objekt" sheetId="5" r:id="rId5"/>
    <sheet name="5. - SO 05 - Přípojka NN" sheetId="6" r:id="rId6"/>
    <sheet name="6. - SO 06 - Vegetační úp..." sheetId="7" r:id="rId7"/>
    <sheet name="PS01.1 - PS 01.1 - Uzávěr..." sheetId="8" r:id="rId8"/>
    <sheet name="PS01.2 - PS 01.2 - Uzávěr..." sheetId="9" r:id="rId9"/>
    <sheet name="VON - Vedlejší a ostatní ...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'1.1 - SO 01.1 - Hráz'!$C$92:$K$588</definedName>
    <definedName name="_xlnm.Print_Area" localSheetId="1">'1.1 - SO 01.1 - Hráz'!$C$4:$J$39,'1.1 - SO 01.1 - Hráz'!$C$45:$J$74,'1.1 - SO 01.1 - Hráz'!$C$80:$K$588</definedName>
    <definedName name="_xlnm.Print_Titles" localSheetId="1">'1.1 - SO 01.1 - Hráz'!$92:$92</definedName>
    <definedName name="_xlnm._FilterDatabase" localSheetId="2" hidden="1">'1.2 - SO 01.2 - Kontrolní...'!$C$80:$K$95</definedName>
    <definedName name="_xlnm.Print_Area" localSheetId="2">'1.2 - SO 01.2 - Kontrolní...'!$C$4:$J$39,'1.2 - SO 01.2 - Kontrolní...'!$C$45:$J$62,'1.2 - SO 01.2 - Kontrolní...'!$C$68:$K$95</definedName>
    <definedName name="_xlnm.Print_Titles" localSheetId="2">'1.2 - SO 01.2 - Kontrolní...'!$80:$80</definedName>
    <definedName name="_xlnm._FilterDatabase" localSheetId="3" hidden="1">'2. - SO 02 - Mostek ve zdrži'!$C$90:$K$298</definedName>
    <definedName name="_xlnm.Print_Area" localSheetId="3">'2. - SO 02 - Mostek ve zdrži'!$C$4:$J$39,'2. - SO 02 - Mostek ve zdrži'!$C$45:$J$72,'2. - SO 02 - Mostek ve zdrži'!$C$78:$K$298</definedName>
    <definedName name="_xlnm.Print_Titles" localSheetId="3">'2. - SO 02 - Mostek ve zdrži'!$90:$90</definedName>
    <definedName name="_xlnm._FilterDatabase" localSheetId="4" hidden="1">'3. - SO 03 - Sdružený objekt'!$C$89:$K$499</definedName>
    <definedName name="_xlnm.Print_Area" localSheetId="4">'3. - SO 03 - Sdružený objekt'!$C$4:$J$39,'3. - SO 03 - Sdružený objekt'!$C$45:$J$71,'3. - SO 03 - Sdružený objekt'!$C$77:$K$499</definedName>
    <definedName name="_xlnm.Print_Titles" localSheetId="4">'3. - SO 03 - Sdružený objekt'!$89:$89</definedName>
    <definedName name="_xlnm._FilterDatabase" localSheetId="5" hidden="1">'5. - SO 05 - Přípojka NN'!$C$82:$K$131</definedName>
    <definedName name="_xlnm.Print_Area" localSheetId="5">'5. - SO 05 - Přípojka NN'!$C$4:$J$39,'5. - SO 05 - Přípojka NN'!$C$45:$J$64,'5. - SO 05 - Přípojka NN'!$C$70:$K$131</definedName>
    <definedName name="_xlnm.Print_Titles" localSheetId="5">'5. - SO 05 - Přípojka NN'!$82:$82</definedName>
    <definedName name="_xlnm._FilterDatabase" localSheetId="6" hidden="1">'6. - SO 06 - Vegetační úp...'!$C$82:$K$247</definedName>
    <definedName name="_xlnm.Print_Area" localSheetId="6">'6. - SO 06 - Vegetační úp...'!$C$4:$J$39,'6. - SO 06 - Vegetační úp...'!$C$45:$J$64,'6. - SO 06 - Vegetační úp...'!$C$70:$K$247</definedName>
    <definedName name="_xlnm.Print_Titles" localSheetId="6">'6. - SO 06 - Vegetační úp...'!$82:$82</definedName>
    <definedName name="_xlnm._FilterDatabase" localSheetId="7" hidden="1">'PS01.1 - PS 01.1 - Uzávěr...'!$C$80:$K$88</definedName>
    <definedName name="_xlnm.Print_Area" localSheetId="7">'PS01.1 - PS 01.1 - Uzávěr...'!$C$4:$J$39,'PS01.1 - PS 01.1 - Uzávěr...'!$C$45:$J$62,'PS01.1 - PS 01.1 - Uzávěr...'!$C$68:$K$88</definedName>
    <definedName name="_xlnm.Print_Titles" localSheetId="7">'PS01.1 - PS 01.1 - Uzávěr...'!$80:$80</definedName>
    <definedName name="_xlnm._FilterDatabase" localSheetId="8" hidden="1">'PS01.2 - PS 01.2 - Uzávěr...'!$C$80:$K$215</definedName>
    <definedName name="_xlnm.Print_Area" localSheetId="8">'PS01.2 - PS 01.2 - Uzávěr...'!$C$4:$J$39,'PS01.2 - PS 01.2 - Uzávěr...'!$C$45:$J$62,'PS01.2 - PS 01.2 - Uzávěr...'!$C$68:$K$215</definedName>
    <definedName name="_xlnm.Print_Titles" localSheetId="8">'PS01.2 - PS 01.2 - Uzávěr...'!$80:$80</definedName>
    <definedName name="_xlnm._FilterDatabase" localSheetId="9" hidden="1">'VON - Vedlejší a ostatní ...'!$C$83:$K$199</definedName>
    <definedName name="_xlnm.Print_Area" localSheetId="9">'VON - Vedlejší a ostatní ...'!$C$4:$J$39,'VON - Vedlejší a ostatní ...'!$C$45:$J$65,'VON - Vedlejší a ostatní ...'!$C$71:$K$199</definedName>
    <definedName name="_xlnm.Print_Titles" localSheetId="9">'VON - Vedlejší a ostatní ...'!$83:$83</definedName>
    <definedName name="_xlnm.Print_Area" localSheetId="10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0" l="1" r="J37"/>
  <c r="J36"/>
  <c i="1" r="AY63"/>
  <c i="10" r="J35"/>
  <c i="1" r="AX63"/>
  <c i="10" r="BI197"/>
  <c r="BH197"/>
  <c r="BF197"/>
  <c r="BE197"/>
  <c r="T197"/>
  <c r="R197"/>
  <c r="P197"/>
  <c r="BI195"/>
  <c r="BH195"/>
  <c r="BF195"/>
  <c r="BE195"/>
  <c r="T195"/>
  <c r="R195"/>
  <c r="P195"/>
  <c r="BI193"/>
  <c r="BH193"/>
  <c r="BF193"/>
  <c r="BE193"/>
  <c r="T193"/>
  <c r="R193"/>
  <c r="P193"/>
  <c r="BI189"/>
  <c r="BH189"/>
  <c r="BF189"/>
  <c r="BE189"/>
  <c r="T189"/>
  <c r="R189"/>
  <c r="P189"/>
  <c r="BI187"/>
  <c r="BH187"/>
  <c r="BF187"/>
  <c r="BE187"/>
  <c r="T187"/>
  <c r="R187"/>
  <c r="P187"/>
  <c r="BI184"/>
  <c r="BH184"/>
  <c r="BF184"/>
  <c r="BE184"/>
  <c r="T184"/>
  <c r="R184"/>
  <c r="P184"/>
  <c r="BI179"/>
  <c r="BH179"/>
  <c r="BF179"/>
  <c r="BE179"/>
  <c r="T179"/>
  <c r="R179"/>
  <c r="P179"/>
  <c r="BI172"/>
  <c r="BH172"/>
  <c r="BF172"/>
  <c r="BE172"/>
  <c r="T172"/>
  <c r="R172"/>
  <c r="P172"/>
  <c r="BI170"/>
  <c r="BH170"/>
  <c r="BF170"/>
  <c r="BE170"/>
  <c r="T170"/>
  <c r="R170"/>
  <c r="P170"/>
  <c r="BI161"/>
  <c r="BH161"/>
  <c r="BF161"/>
  <c r="BE161"/>
  <c r="T161"/>
  <c r="R161"/>
  <c r="P161"/>
  <c r="BI159"/>
  <c r="BH159"/>
  <c r="BF159"/>
  <c r="BE159"/>
  <c r="T159"/>
  <c r="R159"/>
  <c r="P159"/>
  <c r="BI157"/>
  <c r="BH157"/>
  <c r="BF157"/>
  <c r="BE157"/>
  <c r="T157"/>
  <c r="R157"/>
  <c r="P157"/>
  <c r="BI155"/>
  <c r="BH155"/>
  <c r="BF155"/>
  <c r="BE155"/>
  <c r="T155"/>
  <c r="R155"/>
  <c r="P155"/>
  <c r="BI153"/>
  <c r="BH153"/>
  <c r="BF153"/>
  <c r="BE153"/>
  <c r="T153"/>
  <c r="R153"/>
  <c r="P153"/>
  <c r="BI151"/>
  <c r="BH151"/>
  <c r="BF151"/>
  <c r="BE151"/>
  <c r="T151"/>
  <c r="R151"/>
  <c r="P151"/>
  <c r="BI149"/>
  <c r="BH149"/>
  <c r="BF149"/>
  <c r="BE149"/>
  <c r="T149"/>
  <c r="R149"/>
  <c r="P149"/>
  <c r="BI147"/>
  <c r="BH147"/>
  <c r="BF147"/>
  <c r="BE147"/>
  <c r="T147"/>
  <c r="R147"/>
  <c r="P147"/>
  <c r="BI145"/>
  <c r="BH145"/>
  <c r="BF145"/>
  <c r="BE145"/>
  <c r="T145"/>
  <c r="R145"/>
  <c r="P145"/>
  <c r="BI139"/>
  <c r="BH139"/>
  <c r="BF139"/>
  <c r="BE139"/>
  <c r="T139"/>
  <c r="R139"/>
  <c r="P139"/>
  <c r="BI137"/>
  <c r="BH137"/>
  <c r="BF137"/>
  <c r="BE137"/>
  <c r="T137"/>
  <c r="R137"/>
  <c r="P137"/>
  <c r="BI132"/>
  <c r="BH132"/>
  <c r="BF132"/>
  <c r="BE132"/>
  <c r="T132"/>
  <c r="R132"/>
  <c r="P132"/>
  <c r="BI125"/>
  <c r="BH125"/>
  <c r="BF125"/>
  <c r="BE125"/>
  <c r="T125"/>
  <c r="R125"/>
  <c r="P125"/>
  <c r="BI123"/>
  <c r="BH123"/>
  <c r="BF123"/>
  <c r="BE123"/>
  <c r="T123"/>
  <c r="R123"/>
  <c r="P123"/>
  <c r="BI118"/>
  <c r="BH118"/>
  <c r="BF118"/>
  <c r="BE118"/>
  <c r="T118"/>
  <c r="R118"/>
  <c r="P118"/>
  <c r="BI116"/>
  <c r="BH116"/>
  <c r="BF116"/>
  <c r="BE116"/>
  <c r="T116"/>
  <c r="R116"/>
  <c r="P116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5"/>
  <c r="BH105"/>
  <c r="BF105"/>
  <c r="BE105"/>
  <c r="T105"/>
  <c r="R105"/>
  <c r="P105"/>
  <c r="BI87"/>
  <c r="BH87"/>
  <c r="BF87"/>
  <c r="BE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9" r="J37"/>
  <c r="J36"/>
  <c i="1" r="AY62"/>
  <c i="9" r="J35"/>
  <c i="1" r="AX62"/>
  <c i="9" r="BI213"/>
  <c r="BH213"/>
  <c r="BF213"/>
  <c r="BE213"/>
  <c r="T213"/>
  <c r="R213"/>
  <c r="P213"/>
  <c r="BI211"/>
  <c r="BH211"/>
  <c r="BF211"/>
  <c r="BE211"/>
  <c r="T211"/>
  <c r="R211"/>
  <c r="P211"/>
  <c r="BI209"/>
  <c r="BH209"/>
  <c r="BF209"/>
  <c r="BE209"/>
  <c r="T209"/>
  <c r="R209"/>
  <c r="P209"/>
  <c r="BI207"/>
  <c r="BH207"/>
  <c r="BF207"/>
  <c r="BE207"/>
  <c r="T207"/>
  <c r="R207"/>
  <c r="P207"/>
  <c r="BI205"/>
  <c r="BH205"/>
  <c r="BF205"/>
  <c r="BE205"/>
  <c r="T205"/>
  <c r="R205"/>
  <c r="P205"/>
  <c r="BI202"/>
  <c r="BH202"/>
  <c r="BF202"/>
  <c r="BE202"/>
  <c r="T202"/>
  <c r="R202"/>
  <c r="P202"/>
  <c r="BI200"/>
  <c r="BH200"/>
  <c r="BF200"/>
  <c r="BE200"/>
  <c r="T200"/>
  <c r="R200"/>
  <c r="P200"/>
  <c r="BI197"/>
  <c r="BH197"/>
  <c r="BF197"/>
  <c r="BE197"/>
  <c r="T197"/>
  <c r="R197"/>
  <c r="P197"/>
  <c r="BI195"/>
  <c r="BH195"/>
  <c r="BF195"/>
  <c r="BE195"/>
  <c r="T195"/>
  <c r="R195"/>
  <c r="P195"/>
  <c r="BI192"/>
  <c r="BH192"/>
  <c r="BF192"/>
  <c r="BE192"/>
  <c r="T192"/>
  <c r="R192"/>
  <c r="P192"/>
  <c r="BI190"/>
  <c r="BH190"/>
  <c r="BF190"/>
  <c r="BE190"/>
  <c r="T190"/>
  <c r="R190"/>
  <c r="P190"/>
  <c r="BI187"/>
  <c r="BH187"/>
  <c r="BF187"/>
  <c r="BE187"/>
  <c r="T187"/>
  <c r="R187"/>
  <c r="P187"/>
  <c r="BI185"/>
  <c r="BH185"/>
  <c r="BF185"/>
  <c r="BE185"/>
  <c r="T185"/>
  <c r="R185"/>
  <c r="P185"/>
  <c r="BI182"/>
  <c r="BH182"/>
  <c r="BF182"/>
  <c r="BE182"/>
  <c r="T182"/>
  <c r="R182"/>
  <c r="P182"/>
  <c r="BI180"/>
  <c r="BH180"/>
  <c r="BF180"/>
  <c r="BE180"/>
  <c r="T180"/>
  <c r="R180"/>
  <c r="P180"/>
  <c r="BI177"/>
  <c r="BH177"/>
  <c r="BF177"/>
  <c r="BE177"/>
  <c r="T177"/>
  <c r="R177"/>
  <c r="P177"/>
  <c r="BI175"/>
  <c r="BH175"/>
  <c r="BF175"/>
  <c r="BE175"/>
  <c r="T175"/>
  <c r="R175"/>
  <c r="P175"/>
  <c r="BI172"/>
  <c r="BH172"/>
  <c r="BF172"/>
  <c r="BE172"/>
  <c r="T172"/>
  <c r="R172"/>
  <c r="P172"/>
  <c r="BI170"/>
  <c r="BH170"/>
  <c r="BF170"/>
  <c r="BE170"/>
  <c r="T170"/>
  <c r="R170"/>
  <c r="P170"/>
  <c r="BI167"/>
  <c r="BH167"/>
  <c r="BF167"/>
  <c r="BE167"/>
  <c r="T167"/>
  <c r="R167"/>
  <c r="P167"/>
  <c r="BI165"/>
  <c r="BH165"/>
  <c r="BF165"/>
  <c r="BE165"/>
  <c r="T165"/>
  <c r="R165"/>
  <c r="P165"/>
  <c r="BI162"/>
  <c r="BH162"/>
  <c r="BF162"/>
  <c r="BE162"/>
  <c r="T162"/>
  <c r="R162"/>
  <c r="P162"/>
  <c r="BI159"/>
  <c r="BH159"/>
  <c r="BF159"/>
  <c r="BE159"/>
  <c r="T159"/>
  <c r="R159"/>
  <c r="P159"/>
  <c r="BI156"/>
  <c r="BH156"/>
  <c r="BF156"/>
  <c r="BE156"/>
  <c r="T156"/>
  <c r="R156"/>
  <c r="P156"/>
  <c r="BI153"/>
  <c r="BH153"/>
  <c r="BF153"/>
  <c r="BE153"/>
  <c r="T153"/>
  <c r="R153"/>
  <c r="P153"/>
  <c r="BI150"/>
  <c r="BH150"/>
  <c r="BF150"/>
  <c r="BE150"/>
  <c r="T150"/>
  <c r="R150"/>
  <c r="P150"/>
  <c r="BI147"/>
  <c r="BH147"/>
  <c r="BF147"/>
  <c r="BE147"/>
  <c r="T147"/>
  <c r="R147"/>
  <c r="P147"/>
  <c r="BI144"/>
  <c r="BH144"/>
  <c r="BF144"/>
  <c r="BE144"/>
  <c r="T144"/>
  <c r="R144"/>
  <c r="P144"/>
  <c r="BI141"/>
  <c r="BH141"/>
  <c r="BF141"/>
  <c r="BE141"/>
  <c r="T141"/>
  <c r="R141"/>
  <c r="P141"/>
  <c r="BI138"/>
  <c r="BH138"/>
  <c r="BF138"/>
  <c r="BE138"/>
  <c r="T138"/>
  <c r="R138"/>
  <c r="P138"/>
  <c r="BI135"/>
  <c r="BH135"/>
  <c r="BF135"/>
  <c r="BE135"/>
  <c r="T135"/>
  <c r="R135"/>
  <c r="P135"/>
  <c r="BI132"/>
  <c r="BH132"/>
  <c r="BF132"/>
  <c r="BE132"/>
  <c r="T132"/>
  <c r="R132"/>
  <c r="P132"/>
  <c r="BI129"/>
  <c r="BH129"/>
  <c r="BF129"/>
  <c r="BE129"/>
  <c r="T129"/>
  <c r="R129"/>
  <c r="P129"/>
  <c r="BI126"/>
  <c r="BH126"/>
  <c r="BF126"/>
  <c r="BE126"/>
  <c r="T126"/>
  <c r="R126"/>
  <c r="P126"/>
  <c r="BI123"/>
  <c r="BH123"/>
  <c r="BF123"/>
  <c r="BE123"/>
  <c r="T123"/>
  <c r="R123"/>
  <c r="P123"/>
  <c r="BI120"/>
  <c r="BH120"/>
  <c r="BF120"/>
  <c r="BE120"/>
  <c r="T120"/>
  <c r="R120"/>
  <c r="P120"/>
  <c r="BI117"/>
  <c r="BH117"/>
  <c r="BF117"/>
  <c r="BE117"/>
  <c r="T117"/>
  <c r="R117"/>
  <c r="P117"/>
  <c r="BI114"/>
  <c r="BH114"/>
  <c r="BF114"/>
  <c r="BE114"/>
  <c r="T114"/>
  <c r="R114"/>
  <c r="P114"/>
  <c r="BI111"/>
  <c r="BH111"/>
  <c r="BF111"/>
  <c r="BE111"/>
  <c r="T111"/>
  <c r="R111"/>
  <c r="P111"/>
  <c r="BI108"/>
  <c r="BH108"/>
  <c r="BF108"/>
  <c r="BE108"/>
  <c r="T108"/>
  <c r="R108"/>
  <c r="P108"/>
  <c r="BI105"/>
  <c r="BH105"/>
  <c r="BF105"/>
  <c r="BE105"/>
  <c r="T105"/>
  <c r="R105"/>
  <c r="P105"/>
  <c r="BI102"/>
  <c r="BH102"/>
  <c r="BF102"/>
  <c r="BE102"/>
  <c r="T102"/>
  <c r="R102"/>
  <c r="P102"/>
  <c r="BI99"/>
  <c r="BH99"/>
  <c r="BF99"/>
  <c r="BE99"/>
  <c r="T99"/>
  <c r="R99"/>
  <c r="P99"/>
  <c r="BI96"/>
  <c r="BH96"/>
  <c r="BF96"/>
  <c r="BE96"/>
  <c r="T96"/>
  <c r="R96"/>
  <c r="P96"/>
  <c r="BI93"/>
  <c r="BH93"/>
  <c r="BF93"/>
  <c r="BE93"/>
  <c r="T93"/>
  <c r="R93"/>
  <c r="P93"/>
  <c r="BI90"/>
  <c r="BH90"/>
  <c r="BF90"/>
  <c r="BE90"/>
  <c r="T90"/>
  <c r="R90"/>
  <c r="P90"/>
  <c r="BI87"/>
  <c r="BH87"/>
  <c r="BF87"/>
  <c r="BE87"/>
  <c r="T87"/>
  <c r="R87"/>
  <c r="P87"/>
  <c r="BI84"/>
  <c r="BH84"/>
  <c r="BF84"/>
  <c r="BE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48"/>
  <c i="8" r="J37"/>
  <c r="J36"/>
  <c i="1" r="AY61"/>
  <c i="8" r="J35"/>
  <c i="1" r="AX61"/>
  <c i="8" r="BI87"/>
  <c r="BH87"/>
  <c r="BF87"/>
  <c r="BE87"/>
  <c r="T87"/>
  <c r="R87"/>
  <c r="P87"/>
  <c r="BI84"/>
  <c r="BH84"/>
  <c r="BF84"/>
  <c r="BE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48"/>
  <c i="7" r="J37"/>
  <c r="J36"/>
  <c i="1" r="AY60"/>
  <c i="7" r="J35"/>
  <c i="1" r="AX60"/>
  <c i="7" r="BI245"/>
  <c r="BH245"/>
  <c r="BF245"/>
  <c r="BE245"/>
  <c r="T245"/>
  <c r="T244"/>
  <c r="R245"/>
  <c r="R244"/>
  <c r="P245"/>
  <c r="P244"/>
  <c r="BI229"/>
  <c r="BH229"/>
  <c r="BF229"/>
  <c r="BE229"/>
  <c r="T229"/>
  <c r="R229"/>
  <c r="P229"/>
  <c r="BI215"/>
  <c r="BH215"/>
  <c r="BF215"/>
  <c r="BE215"/>
  <c r="T215"/>
  <c r="R215"/>
  <c r="P215"/>
  <c r="BI211"/>
  <c r="BH211"/>
  <c r="BF211"/>
  <c r="BE211"/>
  <c r="T211"/>
  <c r="R211"/>
  <c r="P211"/>
  <c r="BI208"/>
  <c r="BH208"/>
  <c r="BF208"/>
  <c r="BE208"/>
  <c r="T208"/>
  <c r="R208"/>
  <c r="P208"/>
  <c r="BI205"/>
  <c r="BH205"/>
  <c r="BF205"/>
  <c r="BE205"/>
  <c r="T205"/>
  <c r="R205"/>
  <c r="P205"/>
  <c r="BI202"/>
  <c r="BH202"/>
  <c r="BF202"/>
  <c r="BE202"/>
  <c r="T202"/>
  <c r="R202"/>
  <c r="P202"/>
  <c r="BI199"/>
  <c r="BH199"/>
  <c r="BF199"/>
  <c r="BE199"/>
  <c r="T199"/>
  <c r="R199"/>
  <c r="P199"/>
  <c r="BI197"/>
  <c r="BH197"/>
  <c r="BF197"/>
  <c r="BE197"/>
  <c r="T197"/>
  <c r="R197"/>
  <c r="P197"/>
  <c r="BI195"/>
  <c r="BH195"/>
  <c r="BF195"/>
  <c r="BE195"/>
  <c r="T195"/>
  <c r="R195"/>
  <c r="P195"/>
  <c r="BI193"/>
  <c r="BH193"/>
  <c r="BF193"/>
  <c r="BE193"/>
  <c r="T193"/>
  <c r="R193"/>
  <c r="P193"/>
  <c r="BI191"/>
  <c r="BH191"/>
  <c r="BF191"/>
  <c r="BE191"/>
  <c r="T191"/>
  <c r="R191"/>
  <c r="P191"/>
  <c r="BI189"/>
  <c r="BH189"/>
  <c r="BF189"/>
  <c r="BE189"/>
  <c r="T189"/>
  <c r="R189"/>
  <c r="P189"/>
  <c r="BI187"/>
  <c r="BH187"/>
  <c r="BF187"/>
  <c r="BE187"/>
  <c r="T187"/>
  <c r="R187"/>
  <c r="P187"/>
  <c r="BI184"/>
  <c r="BH184"/>
  <c r="BF184"/>
  <c r="BE184"/>
  <c r="T184"/>
  <c r="R184"/>
  <c r="P184"/>
  <c r="BI181"/>
  <c r="BH181"/>
  <c r="BF181"/>
  <c r="BE181"/>
  <c r="T181"/>
  <c r="R181"/>
  <c r="P181"/>
  <c r="BI178"/>
  <c r="BH178"/>
  <c r="BF178"/>
  <c r="BE178"/>
  <c r="T178"/>
  <c r="R178"/>
  <c r="P178"/>
  <c r="BI174"/>
  <c r="BH174"/>
  <c r="BF174"/>
  <c r="BE174"/>
  <c r="T174"/>
  <c r="R174"/>
  <c r="P174"/>
  <c r="BI169"/>
  <c r="BH169"/>
  <c r="BF169"/>
  <c r="BE169"/>
  <c r="T169"/>
  <c r="R169"/>
  <c r="P169"/>
  <c r="BI164"/>
  <c r="BH164"/>
  <c r="BF164"/>
  <c r="BE164"/>
  <c r="T164"/>
  <c r="R164"/>
  <c r="P164"/>
  <c r="BI159"/>
  <c r="BH159"/>
  <c r="BF159"/>
  <c r="BE159"/>
  <c r="T159"/>
  <c r="R159"/>
  <c r="P159"/>
  <c r="BI154"/>
  <c r="BH154"/>
  <c r="BF154"/>
  <c r="BE154"/>
  <c r="T154"/>
  <c r="R154"/>
  <c r="P154"/>
  <c r="BI149"/>
  <c r="BH149"/>
  <c r="BF149"/>
  <c r="BE149"/>
  <c r="T149"/>
  <c r="R149"/>
  <c r="P149"/>
  <c r="BI144"/>
  <c r="BH144"/>
  <c r="BF144"/>
  <c r="BE144"/>
  <c r="T144"/>
  <c r="R144"/>
  <c r="P144"/>
  <c r="BI139"/>
  <c r="BH139"/>
  <c r="BF139"/>
  <c r="BE139"/>
  <c r="T139"/>
  <c r="R139"/>
  <c r="P139"/>
  <c r="BI134"/>
  <c r="BH134"/>
  <c r="BF134"/>
  <c r="BE134"/>
  <c r="T134"/>
  <c r="R134"/>
  <c r="P134"/>
  <c r="BI129"/>
  <c r="BH129"/>
  <c r="BF129"/>
  <c r="BE129"/>
  <c r="T129"/>
  <c r="R129"/>
  <c r="P129"/>
  <c r="BI125"/>
  <c r="BH125"/>
  <c r="BF125"/>
  <c r="BE125"/>
  <c r="T125"/>
  <c r="R125"/>
  <c r="P125"/>
  <c r="BI121"/>
  <c r="BH121"/>
  <c r="BF121"/>
  <c r="BE121"/>
  <c r="T121"/>
  <c r="R121"/>
  <c r="P121"/>
  <c r="BI117"/>
  <c r="BH117"/>
  <c r="BF117"/>
  <c r="BE117"/>
  <c r="T117"/>
  <c r="R117"/>
  <c r="P117"/>
  <c r="BI113"/>
  <c r="BH113"/>
  <c r="BF113"/>
  <c r="BE113"/>
  <c r="T113"/>
  <c r="R113"/>
  <c r="P113"/>
  <c r="BI98"/>
  <c r="BH98"/>
  <c r="BF98"/>
  <c r="BE98"/>
  <c r="T98"/>
  <c r="R98"/>
  <c r="P98"/>
  <c r="BI86"/>
  <c r="BH86"/>
  <c r="BF86"/>
  <c r="BE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48"/>
  <c i="6" r="J37"/>
  <c r="J36"/>
  <c i="1" r="AY59"/>
  <c i="6" r="J35"/>
  <c i="1" r="AX59"/>
  <c i="6" r="BI130"/>
  <c r="BH130"/>
  <c r="BF130"/>
  <c r="BE130"/>
  <c r="T130"/>
  <c r="R130"/>
  <c r="P130"/>
  <c r="BI128"/>
  <c r="BH128"/>
  <c r="BF128"/>
  <c r="BE128"/>
  <c r="T128"/>
  <c r="R128"/>
  <c r="P128"/>
  <c r="BI126"/>
  <c r="BH126"/>
  <c r="BF126"/>
  <c r="BE126"/>
  <c r="T126"/>
  <c r="R126"/>
  <c r="P126"/>
  <c r="BI124"/>
  <c r="BH124"/>
  <c r="BF124"/>
  <c r="BE124"/>
  <c r="T124"/>
  <c r="R124"/>
  <c r="P124"/>
  <c r="BI122"/>
  <c r="BH122"/>
  <c r="BF122"/>
  <c r="BE122"/>
  <c r="T122"/>
  <c r="R122"/>
  <c r="P122"/>
  <c r="BI120"/>
  <c r="BH120"/>
  <c r="BF120"/>
  <c r="BE120"/>
  <c r="T120"/>
  <c r="R120"/>
  <c r="P120"/>
  <c r="BI118"/>
  <c r="BH118"/>
  <c r="BF118"/>
  <c r="BE118"/>
  <c r="T118"/>
  <c r="R118"/>
  <c r="P118"/>
  <c r="BI116"/>
  <c r="BH116"/>
  <c r="BF116"/>
  <c r="BE116"/>
  <c r="T116"/>
  <c r="R116"/>
  <c r="P116"/>
  <c r="BI114"/>
  <c r="BH114"/>
  <c r="BF114"/>
  <c r="BE114"/>
  <c r="T114"/>
  <c r="R114"/>
  <c r="P114"/>
  <c r="BI112"/>
  <c r="BH112"/>
  <c r="BF112"/>
  <c r="BE112"/>
  <c r="T112"/>
  <c r="R112"/>
  <c r="P112"/>
  <c r="BI104"/>
  <c r="BH104"/>
  <c r="BF104"/>
  <c r="BE104"/>
  <c r="T104"/>
  <c r="R104"/>
  <c r="P104"/>
  <c r="BI99"/>
  <c r="BH99"/>
  <c r="BF99"/>
  <c r="BE99"/>
  <c r="T99"/>
  <c r="R99"/>
  <c r="P99"/>
  <c r="BI92"/>
  <c r="BH92"/>
  <c r="BF92"/>
  <c r="BE92"/>
  <c r="T92"/>
  <c r="R92"/>
  <c r="P92"/>
  <c r="BI86"/>
  <c r="BH86"/>
  <c r="BF86"/>
  <c r="BE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/>
  <c r="E7"/>
  <c r="E73"/>
  <c i="5" r="J37"/>
  <c r="J36"/>
  <c i="1" r="AY58"/>
  <c i="5" r="J35"/>
  <c i="1" r="AX58"/>
  <c i="5" r="BI496"/>
  <c r="BH496"/>
  <c r="BF496"/>
  <c r="BE496"/>
  <c r="T496"/>
  <c r="R496"/>
  <c r="P496"/>
  <c r="BI493"/>
  <c r="BH493"/>
  <c r="BF493"/>
  <c r="BE493"/>
  <c r="T493"/>
  <c r="R493"/>
  <c r="P493"/>
  <c r="BI490"/>
  <c r="BH490"/>
  <c r="BF490"/>
  <c r="BE490"/>
  <c r="T490"/>
  <c r="R490"/>
  <c r="P490"/>
  <c r="BI488"/>
  <c r="BH488"/>
  <c r="BF488"/>
  <c r="BE488"/>
  <c r="T488"/>
  <c r="R488"/>
  <c r="P488"/>
  <c r="BI486"/>
  <c r="BH486"/>
  <c r="BF486"/>
  <c r="BE486"/>
  <c r="T486"/>
  <c r="R486"/>
  <c r="P486"/>
  <c r="BI483"/>
  <c r="BH483"/>
  <c r="BF483"/>
  <c r="BE483"/>
  <c r="T483"/>
  <c r="R483"/>
  <c r="P483"/>
  <c r="BI481"/>
  <c r="BH481"/>
  <c r="BF481"/>
  <c r="BE481"/>
  <c r="T481"/>
  <c r="R481"/>
  <c r="P481"/>
  <c r="BI477"/>
  <c r="BH477"/>
  <c r="BF477"/>
  <c r="BE477"/>
  <c r="T477"/>
  <c r="R477"/>
  <c r="P477"/>
  <c r="BI475"/>
  <c r="BH475"/>
  <c r="BF475"/>
  <c r="BE475"/>
  <c r="T475"/>
  <c r="R475"/>
  <c r="P475"/>
  <c r="BI473"/>
  <c r="BH473"/>
  <c r="BF473"/>
  <c r="BE473"/>
  <c r="T473"/>
  <c r="R473"/>
  <c r="P473"/>
  <c r="BI471"/>
  <c r="BH471"/>
  <c r="BF471"/>
  <c r="BE471"/>
  <c r="T471"/>
  <c r="R471"/>
  <c r="P471"/>
  <c r="BI469"/>
  <c r="BH469"/>
  <c r="BF469"/>
  <c r="BE469"/>
  <c r="T469"/>
  <c r="R469"/>
  <c r="P469"/>
  <c r="BI461"/>
  <c r="BH461"/>
  <c r="BF461"/>
  <c r="BE461"/>
  <c r="T461"/>
  <c r="R461"/>
  <c r="P461"/>
  <c r="BI459"/>
  <c r="BH459"/>
  <c r="BF459"/>
  <c r="BE459"/>
  <c r="T459"/>
  <c r="R459"/>
  <c r="P459"/>
  <c r="BI457"/>
  <c r="BH457"/>
  <c r="BF457"/>
  <c r="BE457"/>
  <c r="T457"/>
  <c r="R457"/>
  <c r="P457"/>
  <c r="BI455"/>
  <c r="BH455"/>
  <c r="BF455"/>
  <c r="BE455"/>
  <c r="T455"/>
  <c r="R455"/>
  <c r="P455"/>
  <c r="BI453"/>
  <c r="BH453"/>
  <c r="BF453"/>
  <c r="BE453"/>
  <c r="T453"/>
  <c r="R453"/>
  <c r="P453"/>
  <c r="BI451"/>
  <c r="BH451"/>
  <c r="BF451"/>
  <c r="BE451"/>
  <c r="T451"/>
  <c r="R451"/>
  <c r="P451"/>
  <c r="BI449"/>
  <c r="BH449"/>
  <c r="BF449"/>
  <c r="BE449"/>
  <c r="T449"/>
  <c r="R449"/>
  <c r="P449"/>
  <c r="BI447"/>
  <c r="BH447"/>
  <c r="BF447"/>
  <c r="BE447"/>
  <c r="T447"/>
  <c r="R447"/>
  <c r="P447"/>
  <c r="BI445"/>
  <c r="BH445"/>
  <c r="BF445"/>
  <c r="BE445"/>
  <c r="T445"/>
  <c r="R445"/>
  <c r="P445"/>
  <c r="BI443"/>
  <c r="BH443"/>
  <c r="BF443"/>
  <c r="BE443"/>
  <c r="T443"/>
  <c r="R443"/>
  <c r="P443"/>
  <c r="BI441"/>
  <c r="BH441"/>
  <c r="BF441"/>
  <c r="BE441"/>
  <c r="T441"/>
  <c r="R441"/>
  <c r="P441"/>
  <c r="BI439"/>
  <c r="BH439"/>
  <c r="BF439"/>
  <c r="BE439"/>
  <c r="T439"/>
  <c r="R439"/>
  <c r="P439"/>
  <c r="BI437"/>
  <c r="BH437"/>
  <c r="BF437"/>
  <c r="BE437"/>
  <c r="T437"/>
  <c r="R437"/>
  <c r="P437"/>
  <c r="BI435"/>
  <c r="BH435"/>
  <c r="BF435"/>
  <c r="BE435"/>
  <c r="T435"/>
  <c r="R435"/>
  <c r="P435"/>
  <c r="BI418"/>
  <c r="BH418"/>
  <c r="BF418"/>
  <c r="BE418"/>
  <c r="T418"/>
  <c r="R418"/>
  <c r="P418"/>
  <c r="BI416"/>
  <c r="BH416"/>
  <c r="BF416"/>
  <c r="BE416"/>
  <c r="T416"/>
  <c r="R416"/>
  <c r="P416"/>
  <c r="BI414"/>
  <c r="BH414"/>
  <c r="BF414"/>
  <c r="BE414"/>
  <c r="T414"/>
  <c r="R414"/>
  <c r="P414"/>
  <c r="BI412"/>
  <c r="BH412"/>
  <c r="BF412"/>
  <c r="BE412"/>
  <c r="T412"/>
  <c r="R412"/>
  <c r="P412"/>
  <c r="BI410"/>
  <c r="BH410"/>
  <c r="BF410"/>
  <c r="BE410"/>
  <c r="T410"/>
  <c r="R410"/>
  <c r="P410"/>
  <c r="BI402"/>
  <c r="BH402"/>
  <c r="BF402"/>
  <c r="BE402"/>
  <c r="T402"/>
  <c r="R402"/>
  <c r="P402"/>
  <c r="BI400"/>
  <c r="BH400"/>
  <c r="BF400"/>
  <c r="BE400"/>
  <c r="T400"/>
  <c r="R400"/>
  <c r="P400"/>
  <c r="BI396"/>
  <c r="BH396"/>
  <c r="BF396"/>
  <c r="BE396"/>
  <c r="T396"/>
  <c r="R396"/>
  <c r="P396"/>
  <c r="BI394"/>
  <c r="BH394"/>
  <c r="BF394"/>
  <c r="BE394"/>
  <c r="T394"/>
  <c r="R394"/>
  <c r="P394"/>
  <c r="BI392"/>
  <c r="BH392"/>
  <c r="BF392"/>
  <c r="BE392"/>
  <c r="T392"/>
  <c r="R392"/>
  <c r="P392"/>
  <c r="BI390"/>
  <c r="BH390"/>
  <c r="BF390"/>
  <c r="BE390"/>
  <c r="T390"/>
  <c r="R390"/>
  <c r="P390"/>
  <c r="BI388"/>
  <c r="BH388"/>
  <c r="BF388"/>
  <c r="BE388"/>
  <c r="T388"/>
  <c r="R388"/>
  <c r="P388"/>
  <c r="BI380"/>
  <c r="BH380"/>
  <c r="BF380"/>
  <c r="BE380"/>
  <c r="T380"/>
  <c r="R380"/>
  <c r="P380"/>
  <c r="BI375"/>
  <c r="BH375"/>
  <c r="BF375"/>
  <c r="BE375"/>
  <c r="T375"/>
  <c r="T374"/>
  <c r="R375"/>
  <c r="R374"/>
  <c r="P375"/>
  <c r="P374"/>
  <c r="BI369"/>
  <c r="BH369"/>
  <c r="BF369"/>
  <c r="BE369"/>
  <c r="T369"/>
  <c r="R369"/>
  <c r="P369"/>
  <c r="BI364"/>
  <c r="BH364"/>
  <c r="BF364"/>
  <c r="BE364"/>
  <c r="T364"/>
  <c r="R364"/>
  <c r="P364"/>
  <c r="BI358"/>
  <c r="BH358"/>
  <c r="BF358"/>
  <c r="BE358"/>
  <c r="T358"/>
  <c r="R358"/>
  <c r="P358"/>
  <c r="BI352"/>
  <c r="BH352"/>
  <c r="BF352"/>
  <c r="BE352"/>
  <c r="T352"/>
  <c r="R352"/>
  <c r="P352"/>
  <c r="BI347"/>
  <c r="BH347"/>
  <c r="BF347"/>
  <c r="BE347"/>
  <c r="T347"/>
  <c r="R347"/>
  <c r="P347"/>
  <c r="BI343"/>
  <c r="BH343"/>
  <c r="BF343"/>
  <c r="BE343"/>
  <c r="T343"/>
  <c r="R343"/>
  <c r="P343"/>
  <c r="BI339"/>
  <c r="BH339"/>
  <c r="BF339"/>
  <c r="BE339"/>
  <c r="T339"/>
  <c r="R339"/>
  <c r="P339"/>
  <c r="BI333"/>
  <c r="BH333"/>
  <c r="BF333"/>
  <c r="BE333"/>
  <c r="T333"/>
  <c r="R333"/>
  <c r="P333"/>
  <c r="BI329"/>
  <c r="BH329"/>
  <c r="BF329"/>
  <c r="BE329"/>
  <c r="T329"/>
  <c r="R329"/>
  <c r="P329"/>
  <c r="BI325"/>
  <c r="BH325"/>
  <c r="BF325"/>
  <c r="BE325"/>
  <c r="T325"/>
  <c r="R325"/>
  <c r="P325"/>
  <c r="BI318"/>
  <c r="BH318"/>
  <c r="BF318"/>
  <c r="BE318"/>
  <c r="T318"/>
  <c r="R318"/>
  <c r="P318"/>
  <c r="BI313"/>
  <c r="BH313"/>
  <c r="BF313"/>
  <c r="BE313"/>
  <c r="T313"/>
  <c r="R313"/>
  <c r="P313"/>
  <c r="BI308"/>
  <c r="BH308"/>
  <c r="BF308"/>
  <c r="BE308"/>
  <c r="T308"/>
  <c r="R308"/>
  <c r="P308"/>
  <c r="BI304"/>
  <c r="BH304"/>
  <c r="BF304"/>
  <c r="BE304"/>
  <c r="T304"/>
  <c r="R304"/>
  <c r="P304"/>
  <c r="BI301"/>
  <c r="BH301"/>
  <c r="BF301"/>
  <c r="BE301"/>
  <c r="T301"/>
  <c r="R301"/>
  <c r="P301"/>
  <c r="BI296"/>
  <c r="BH296"/>
  <c r="BF296"/>
  <c r="BE296"/>
  <c r="T296"/>
  <c r="R296"/>
  <c r="P296"/>
  <c r="BI294"/>
  <c r="BH294"/>
  <c r="BF294"/>
  <c r="BE294"/>
  <c r="T294"/>
  <c r="R294"/>
  <c r="P294"/>
  <c r="BI291"/>
  <c r="BH291"/>
  <c r="BF291"/>
  <c r="BE291"/>
  <c r="T291"/>
  <c r="R291"/>
  <c r="P291"/>
  <c r="BI289"/>
  <c r="BH289"/>
  <c r="BF289"/>
  <c r="BE289"/>
  <c r="T289"/>
  <c r="R289"/>
  <c r="P289"/>
  <c r="BI286"/>
  <c r="BH286"/>
  <c r="BF286"/>
  <c r="BE286"/>
  <c r="T286"/>
  <c r="R286"/>
  <c r="P286"/>
  <c r="BI284"/>
  <c r="BH284"/>
  <c r="BF284"/>
  <c r="BE284"/>
  <c r="T284"/>
  <c r="R284"/>
  <c r="P284"/>
  <c r="BI280"/>
  <c r="BH280"/>
  <c r="BF280"/>
  <c r="BE280"/>
  <c r="T280"/>
  <c r="R280"/>
  <c r="P280"/>
  <c r="BI272"/>
  <c r="BH272"/>
  <c r="BF272"/>
  <c r="BE272"/>
  <c r="T272"/>
  <c r="R272"/>
  <c r="P272"/>
  <c r="BI266"/>
  <c r="BH266"/>
  <c r="BF266"/>
  <c r="BE266"/>
  <c r="T266"/>
  <c r="R266"/>
  <c r="P266"/>
  <c r="BI258"/>
  <c r="BH258"/>
  <c r="BF258"/>
  <c r="BE258"/>
  <c r="T258"/>
  <c r="R258"/>
  <c r="P258"/>
  <c r="BI248"/>
  <c r="BH248"/>
  <c r="BF248"/>
  <c r="BE248"/>
  <c r="T248"/>
  <c r="R248"/>
  <c r="P248"/>
  <c r="BI246"/>
  <c r="BH246"/>
  <c r="BF246"/>
  <c r="BE246"/>
  <c r="T246"/>
  <c r="R246"/>
  <c r="P246"/>
  <c r="BI243"/>
  <c r="BH243"/>
  <c r="BF243"/>
  <c r="BE243"/>
  <c r="T243"/>
  <c r="R243"/>
  <c r="P243"/>
  <c r="BI240"/>
  <c r="BH240"/>
  <c r="BF240"/>
  <c r="BE240"/>
  <c r="T240"/>
  <c r="R240"/>
  <c r="P240"/>
  <c r="BI237"/>
  <c r="BH237"/>
  <c r="BF237"/>
  <c r="BE237"/>
  <c r="T237"/>
  <c r="R237"/>
  <c r="P237"/>
  <c r="BI234"/>
  <c r="BH234"/>
  <c r="BF234"/>
  <c r="BE234"/>
  <c r="T234"/>
  <c r="R234"/>
  <c r="P234"/>
  <c r="BI231"/>
  <c r="BH231"/>
  <c r="BF231"/>
  <c r="BE231"/>
  <c r="T231"/>
  <c r="R231"/>
  <c r="P231"/>
  <c r="BI228"/>
  <c r="BH228"/>
  <c r="BF228"/>
  <c r="BE228"/>
  <c r="T228"/>
  <c r="R228"/>
  <c r="P228"/>
  <c r="BI225"/>
  <c r="BH225"/>
  <c r="BF225"/>
  <c r="BE225"/>
  <c r="T225"/>
  <c r="R225"/>
  <c r="P225"/>
  <c r="BI221"/>
  <c r="BH221"/>
  <c r="BF221"/>
  <c r="BE221"/>
  <c r="T221"/>
  <c r="R221"/>
  <c r="P221"/>
  <c r="BI217"/>
  <c r="BH217"/>
  <c r="BF217"/>
  <c r="BE217"/>
  <c r="T217"/>
  <c r="R217"/>
  <c r="P217"/>
  <c r="BI212"/>
  <c r="BH212"/>
  <c r="BF212"/>
  <c r="BE212"/>
  <c r="T212"/>
  <c r="R212"/>
  <c r="P212"/>
  <c r="BI209"/>
  <c r="BH209"/>
  <c r="BF209"/>
  <c r="BE209"/>
  <c r="T209"/>
  <c r="R209"/>
  <c r="P209"/>
  <c r="BI206"/>
  <c r="BH206"/>
  <c r="BF206"/>
  <c r="BE206"/>
  <c r="T206"/>
  <c r="R206"/>
  <c r="P206"/>
  <c r="BI172"/>
  <c r="BH172"/>
  <c r="BF172"/>
  <c r="BE172"/>
  <c r="T172"/>
  <c r="R172"/>
  <c r="P172"/>
  <c r="BI166"/>
  <c r="BH166"/>
  <c r="BF166"/>
  <c r="BE166"/>
  <c r="T166"/>
  <c r="T165"/>
  <c r="R166"/>
  <c r="R165"/>
  <c r="P166"/>
  <c r="P165"/>
  <c r="BI159"/>
  <c r="BH159"/>
  <c r="BF159"/>
  <c r="BE159"/>
  <c r="T159"/>
  <c r="R159"/>
  <c r="P159"/>
  <c r="BI154"/>
  <c r="BH154"/>
  <c r="BF154"/>
  <c r="BE154"/>
  <c r="T154"/>
  <c r="R154"/>
  <c r="P154"/>
  <c r="BI149"/>
  <c r="BH149"/>
  <c r="BF149"/>
  <c r="BE149"/>
  <c r="T149"/>
  <c r="R149"/>
  <c r="P149"/>
  <c r="BI142"/>
  <c r="BH142"/>
  <c r="BF142"/>
  <c r="BE142"/>
  <c r="T142"/>
  <c r="R142"/>
  <c r="P142"/>
  <c r="BI137"/>
  <c r="BH137"/>
  <c r="BF137"/>
  <c r="BE137"/>
  <c r="T137"/>
  <c r="R137"/>
  <c r="P137"/>
  <c r="BI133"/>
  <c r="BH133"/>
  <c r="BF133"/>
  <c r="BE133"/>
  <c r="T133"/>
  <c r="R133"/>
  <c r="P133"/>
  <c r="BI125"/>
  <c r="BH125"/>
  <c r="BF125"/>
  <c r="BE125"/>
  <c r="T125"/>
  <c r="R125"/>
  <c r="P125"/>
  <c r="BI114"/>
  <c r="BH114"/>
  <c r="BF114"/>
  <c r="BE114"/>
  <c r="T114"/>
  <c r="R114"/>
  <c r="P114"/>
  <c r="BI109"/>
  <c r="BH109"/>
  <c r="BF109"/>
  <c r="BE109"/>
  <c r="T109"/>
  <c r="R109"/>
  <c r="P109"/>
  <c r="BI103"/>
  <c r="BH103"/>
  <c r="BF103"/>
  <c r="BE103"/>
  <c r="T103"/>
  <c r="R103"/>
  <c r="P103"/>
  <c r="BI99"/>
  <c r="BH99"/>
  <c r="BF99"/>
  <c r="BE99"/>
  <c r="T99"/>
  <c r="R99"/>
  <c r="P99"/>
  <c r="BI93"/>
  <c r="BH93"/>
  <c r="BF93"/>
  <c r="BE93"/>
  <c r="T93"/>
  <c r="R93"/>
  <c r="P93"/>
  <c r="J87"/>
  <c r="J86"/>
  <c r="F86"/>
  <c r="F84"/>
  <c r="E82"/>
  <c r="J55"/>
  <c r="J54"/>
  <c r="F54"/>
  <c r="F52"/>
  <c r="E50"/>
  <c r="J18"/>
  <c r="E18"/>
  <c r="F55"/>
  <c r="J17"/>
  <c r="J12"/>
  <c r="J52"/>
  <c r="E7"/>
  <c r="E48"/>
  <c i="4" r="J37"/>
  <c r="J36"/>
  <c i="1" r="AY57"/>
  <c i="4" r="J35"/>
  <c i="1" r="AX57"/>
  <c i="4" r="BI296"/>
  <c r="BH296"/>
  <c r="BF296"/>
  <c r="BE296"/>
  <c r="T296"/>
  <c r="R296"/>
  <c r="P296"/>
  <c r="BI293"/>
  <c r="BH293"/>
  <c r="BF293"/>
  <c r="BE293"/>
  <c r="T293"/>
  <c r="R293"/>
  <c r="P293"/>
  <c r="BI287"/>
  <c r="BH287"/>
  <c r="BF287"/>
  <c r="BE287"/>
  <c r="T287"/>
  <c r="R287"/>
  <c r="P287"/>
  <c r="BI281"/>
  <c r="BH281"/>
  <c r="BF281"/>
  <c r="BE281"/>
  <c r="T281"/>
  <c r="R281"/>
  <c r="P281"/>
  <c r="BI277"/>
  <c r="BH277"/>
  <c r="BF277"/>
  <c r="BE277"/>
  <c r="T277"/>
  <c r="R277"/>
  <c r="P277"/>
  <c r="BI273"/>
  <c r="BH273"/>
  <c r="BF273"/>
  <c r="BE273"/>
  <c r="T273"/>
  <c r="R273"/>
  <c r="P273"/>
  <c r="BI267"/>
  <c r="BH267"/>
  <c r="BF267"/>
  <c r="BE267"/>
  <c r="T267"/>
  <c r="R267"/>
  <c r="P267"/>
  <c r="BI263"/>
  <c r="BH263"/>
  <c r="BF263"/>
  <c r="BE263"/>
  <c r="T263"/>
  <c r="R263"/>
  <c r="P263"/>
  <c r="BI259"/>
  <c r="BH259"/>
  <c r="BF259"/>
  <c r="BE259"/>
  <c r="T259"/>
  <c r="R259"/>
  <c r="P259"/>
  <c r="BI255"/>
  <c r="BH255"/>
  <c r="BF255"/>
  <c r="BE255"/>
  <c r="T255"/>
  <c r="R255"/>
  <c r="P255"/>
  <c r="BI251"/>
  <c r="BH251"/>
  <c r="BF251"/>
  <c r="BE251"/>
  <c r="T251"/>
  <c r="R251"/>
  <c r="P251"/>
  <c r="BI247"/>
  <c r="BH247"/>
  <c r="BF247"/>
  <c r="BE247"/>
  <c r="T247"/>
  <c r="R247"/>
  <c r="P247"/>
  <c r="BI243"/>
  <c r="BH243"/>
  <c r="BF243"/>
  <c r="BE243"/>
  <c r="T243"/>
  <c r="R243"/>
  <c r="P243"/>
  <c r="BI239"/>
  <c r="BH239"/>
  <c r="BF239"/>
  <c r="BE239"/>
  <c r="T239"/>
  <c r="R239"/>
  <c r="P239"/>
  <c r="BI235"/>
  <c r="BH235"/>
  <c r="BF235"/>
  <c r="BE235"/>
  <c r="T235"/>
  <c r="R235"/>
  <c r="P235"/>
  <c r="BI231"/>
  <c r="BH231"/>
  <c r="BF231"/>
  <c r="BE231"/>
  <c r="T231"/>
  <c r="R231"/>
  <c r="P231"/>
  <c r="BI226"/>
  <c r="BH226"/>
  <c r="BF226"/>
  <c r="BE226"/>
  <c r="T226"/>
  <c r="T225"/>
  <c r="R226"/>
  <c r="R225"/>
  <c r="P226"/>
  <c r="P225"/>
  <c r="BI221"/>
  <c r="BH221"/>
  <c r="BF221"/>
  <c r="BE221"/>
  <c r="T221"/>
  <c r="R221"/>
  <c r="P221"/>
  <c r="BI216"/>
  <c r="BH216"/>
  <c r="BF216"/>
  <c r="BE216"/>
  <c r="T216"/>
  <c r="R216"/>
  <c r="P216"/>
  <c r="BI211"/>
  <c r="BH211"/>
  <c r="BF211"/>
  <c r="BE211"/>
  <c r="T211"/>
  <c r="R211"/>
  <c r="P211"/>
  <c r="BI206"/>
  <c r="BH206"/>
  <c r="BF206"/>
  <c r="BE206"/>
  <c r="T206"/>
  <c r="R206"/>
  <c r="P206"/>
  <c r="BI202"/>
  <c r="BH202"/>
  <c r="BF202"/>
  <c r="BE202"/>
  <c r="T202"/>
  <c r="R202"/>
  <c r="P202"/>
  <c r="BI198"/>
  <c r="BH198"/>
  <c r="BF198"/>
  <c r="BE198"/>
  <c r="T198"/>
  <c r="R198"/>
  <c r="P198"/>
  <c r="BI195"/>
  <c r="BH195"/>
  <c r="BF195"/>
  <c r="BE195"/>
  <c r="T195"/>
  <c r="R195"/>
  <c r="P195"/>
  <c r="BI190"/>
  <c r="BH190"/>
  <c r="BF190"/>
  <c r="BE190"/>
  <c r="T190"/>
  <c r="T189"/>
  <c r="R190"/>
  <c r="R189"/>
  <c r="P190"/>
  <c r="P189"/>
  <c r="BI185"/>
  <c r="BH185"/>
  <c r="BF185"/>
  <c r="BE185"/>
  <c r="T185"/>
  <c r="R185"/>
  <c r="P185"/>
  <c r="BI180"/>
  <c r="BH180"/>
  <c r="BF180"/>
  <c r="BE180"/>
  <c r="T180"/>
  <c r="R180"/>
  <c r="P180"/>
  <c r="BI176"/>
  <c r="BH176"/>
  <c r="BF176"/>
  <c r="BE176"/>
  <c r="T176"/>
  <c r="R176"/>
  <c r="P176"/>
  <c r="BI170"/>
  <c r="BH170"/>
  <c r="BF170"/>
  <c r="BE170"/>
  <c r="T170"/>
  <c r="R170"/>
  <c r="P170"/>
  <c r="BI165"/>
  <c r="BH165"/>
  <c r="BF165"/>
  <c r="BE165"/>
  <c r="T165"/>
  <c r="R165"/>
  <c r="P165"/>
  <c r="BI162"/>
  <c r="BH162"/>
  <c r="BF162"/>
  <c r="BE162"/>
  <c r="T162"/>
  <c r="R162"/>
  <c r="P162"/>
  <c r="BI158"/>
  <c r="BH158"/>
  <c r="BF158"/>
  <c r="BE158"/>
  <c r="T158"/>
  <c r="R158"/>
  <c r="P158"/>
  <c r="BI155"/>
  <c r="BH155"/>
  <c r="BF155"/>
  <c r="BE155"/>
  <c r="T155"/>
  <c r="R155"/>
  <c r="P155"/>
  <c r="BI151"/>
  <c r="BH151"/>
  <c r="BF151"/>
  <c r="BE151"/>
  <c r="T151"/>
  <c r="R151"/>
  <c r="P151"/>
  <c r="BI146"/>
  <c r="BH146"/>
  <c r="BF146"/>
  <c r="BE146"/>
  <c r="T146"/>
  <c r="R146"/>
  <c r="P146"/>
  <c r="BI139"/>
  <c r="BH139"/>
  <c r="BF139"/>
  <c r="BE139"/>
  <c r="T139"/>
  <c r="R139"/>
  <c r="P139"/>
  <c r="BI133"/>
  <c r="BH133"/>
  <c r="BF133"/>
  <c r="BE133"/>
  <c r="T133"/>
  <c r="R133"/>
  <c r="P133"/>
  <c r="BI128"/>
  <c r="BH128"/>
  <c r="BF128"/>
  <c r="BE128"/>
  <c r="T128"/>
  <c r="R128"/>
  <c r="P128"/>
  <c r="BI124"/>
  <c r="BH124"/>
  <c r="BF124"/>
  <c r="BE124"/>
  <c r="T124"/>
  <c r="R124"/>
  <c r="P124"/>
  <c r="BI119"/>
  <c r="BH119"/>
  <c r="BF119"/>
  <c r="BE119"/>
  <c r="T119"/>
  <c r="R119"/>
  <c r="P119"/>
  <c r="BI115"/>
  <c r="BH115"/>
  <c r="BF115"/>
  <c r="BE115"/>
  <c r="T115"/>
  <c r="R115"/>
  <c r="P115"/>
  <c r="BI110"/>
  <c r="BH110"/>
  <c r="BF110"/>
  <c r="BE110"/>
  <c r="T110"/>
  <c r="R110"/>
  <c r="P110"/>
  <c r="BI103"/>
  <c r="BH103"/>
  <c r="BF103"/>
  <c r="BE103"/>
  <c r="T103"/>
  <c r="R103"/>
  <c r="P103"/>
  <c r="BI99"/>
  <c r="BH99"/>
  <c r="BF99"/>
  <c r="BE99"/>
  <c r="T99"/>
  <c r="R99"/>
  <c r="P99"/>
  <c r="BI94"/>
  <c r="BH94"/>
  <c r="BF94"/>
  <c r="BE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52"/>
  <c r="E7"/>
  <c r="E48"/>
  <c i="3" r="J37"/>
  <c r="J36"/>
  <c i="1" r="AY56"/>
  <c i="3" r="J35"/>
  <c i="1" r="AX56"/>
  <c i="3" r="BI93"/>
  <c r="BH93"/>
  <c r="BF93"/>
  <c r="BE93"/>
  <c r="T93"/>
  <c r="R93"/>
  <c r="P93"/>
  <c r="BI90"/>
  <c r="BH90"/>
  <c r="BF90"/>
  <c r="BE90"/>
  <c r="T90"/>
  <c r="R90"/>
  <c r="P90"/>
  <c r="BI87"/>
  <c r="BH87"/>
  <c r="BF87"/>
  <c r="BE87"/>
  <c r="T87"/>
  <c r="R87"/>
  <c r="P87"/>
  <c r="BI84"/>
  <c r="BH84"/>
  <c r="BF84"/>
  <c r="BE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48"/>
  <c i="2" r="J37"/>
  <c r="J36"/>
  <c i="1" r="AY55"/>
  <c i="2" r="J35"/>
  <c i="1" r="AX55"/>
  <c i="2" r="BI585"/>
  <c r="BH585"/>
  <c r="BF585"/>
  <c r="BE585"/>
  <c r="T585"/>
  <c r="R585"/>
  <c r="P585"/>
  <c r="BI581"/>
  <c r="BH581"/>
  <c r="BF581"/>
  <c r="BE581"/>
  <c r="T581"/>
  <c r="R581"/>
  <c r="P581"/>
  <c r="BI575"/>
  <c r="BH575"/>
  <c r="BF575"/>
  <c r="BE575"/>
  <c r="T575"/>
  <c r="R575"/>
  <c r="P575"/>
  <c r="BI572"/>
  <c r="BH572"/>
  <c r="BF572"/>
  <c r="BE572"/>
  <c r="T572"/>
  <c r="R572"/>
  <c r="P572"/>
  <c r="BI569"/>
  <c r="BH569"/>
  <c r="BF569"/>
  <c r="BE569"/>
  <c r="T569"/>
  <c r="R569"/>
  <c r="P569"/>
  <c r="BI567"/>
  <c r="BH567"/>
  <c r="BF567"/>
  <c r="BE567"/>
  <c r="T567"/>
  <c r="R567"/>
  <c r="P567"/>
  <c r="BI565"/>
  <c r="BH565"/>
  <c r="BF565"/>
  <c r="BE565"/>
  <c r="T565"/>
  <c r="R565"/>
  <c r="P565"/>
  <c r="BI563"/>
  <c r="BH563"/>
  <c r="BF563"/>
  <c r="BE563"/>
  <c r="T563"/>
  <c r="R563"/>
  <c r="P563"/>
  <c r="BI561"/>
  <c r="BH561"/>
  <c r="BF561"/>
  <c r="BE561"/>
  <c r="T561"/>
  <c r="R561"/>
  <c r="P561"/>
  <c r="BI559"/>
  <c r="BH559"/>
  <c r="BF559"/>
  <c r="BE559"/>
  <c r="T559"/>
  <c r="R559"/>
  <c r="P559"/>
  <c r="BI557"/>
  <c r="BH557"/>
  <c r="BF557"/>
  <c r="BE557"/>
  <c r="T557"/>
  <c r="R557"/>
  <c r="P557"/>
  <c r="BI555"/>
  <c r="BH555"/>
  <c r="BF555"/>
  <c r="BE555"/>
  <c r="T555"/>
  <c r="R555"/>
  <c r="P555"/>
  <c r="BI553"/>
  <c r="BH553"/>
  <c r="BF553"/>
  <c r="BE553"/>
  <c r="T553"/>
  <c r="R553"/>
  <c r="P553"/>
  <c r="BI541"/>
  <c r="BH541"/>
  <c r="BF541"/>
  <c r="BE541"/>
  <c r="T541"/>
  <c r="R541"/>
  <c r="P541"/>
  <c r="BI536"/>
  <c r="BH536"/>
  <c r="BF536"/>
  <c r="BE536"/>
  <c r="T536"/>
  <c r="T535"/>
  <c r="R536"/>
  <c r="R535"/>
  <c r="P536"/>
  <c r="P535"/>
  <c r="BI517"/>
  <c r="BH517"/>
  <c r="BF517"/>
  <c r="BE517"/>
  <c r="T517"/>
  <c r="R517"/>
  <c r="P517"/>
  <c r="BI499"/>
  <c r="BH499"/>
  <c r="BF499"/>
  <c r="BE499"/>
  <c r="T499"/>
  <c r="R499"/>
  <c r="P499"/>
  <c r="BI494"/>
  <c r="BH494"/>
  <c r="BF494"/>
  <c r="BE494"/>
  <c r="T494"/>
  <c r="R494"/>
  <c r="P494"/>
  <c r="BI490"/>
  <c r="BH490"/>
  <c r="BF490"/>
  <c r="BE490"/>
  <c r="T490"/>
  <c r="R490"/>
  <c r="P490"/>
  <c r="BI485"/>
  <c r="BH485"/>
  <c r="BF485"/>
  <c r="BE485"/>
  <c r="T485"/>
  <c r="R485"/>
  <c r="P485"/>
  <c r="BI476"/>
  <c r="BH476"/>
  <c r="BF476"/>
  <c r="BE476"/>
  <c r="T476"/>
  <c r="R476"/>
  <c r="P476"/>
  <c r="BI471"/>
  <c r="BH471"/>
  <c r="BF471"/>
  <c r="BE471"/>
  <c r="T471"/>
  <c r="R471"/>
  <c r="P471"/>
  <c r="BI467"/>
  <c r="BH467"/>
  <c r="BF467"/>
  <c r="BE467"/>
  <c r="T467"/>
  <c r="R467"/>
  <c r="P467"/>
  <c r="BI462"/>
  <c r="BH462"/>
  <c r="BF462"/>
  <c r="BE462"/>
  <c r="T462"/>
  <c r="R462"/>
  <c r="P462"/>
  <c r="BI460"/>
  <c r="BH460"/>
  <c r="BF460"/>
  <c r="BE460"/>
  <c r="T460"/>
  <c r="R460"/>
  <c r="P460"/>
  <c r="BI458"/>
  <c r="BH458"/>
  <c r="BF458"/>
  <c r="BE458"/>
  <c r="T458"/>
  <c r="R458"/>
  <c r="P458"/>
  <c r="BI456"/>
  <c r="BH456"/>
  <c r="BF456"/>
  <c r="BE456"/>
  <c r="T456"/>
  <c r="R456"/>
  <c r="P456"/>
  <c r="BI454"/>
  <c r="BH454"/>
  <c r="BF454"/>
  <c r="BE454"/>
  <c r="T454"/>
  <c r="R454"/>
  <c r="P454"/>
  <c r="BI451"/>
  <c r="BH451"/>
  <c r="BF451"/>
  <c r="BE451"/>
  <c r="T451"/>
  <c r="R451"/>
  <c r="P451"/>
  <c r="BI445"/>
  <c r="BH445"/>
  <c r="BF445"/>
  <c r="BE445"/>
  <c r="T445"/>
  <c r="R445"/>
  <c r="P445"/>
  <c r="BI443"/>
  <c r="BH443"/>
  <c r="BF443"/>
  <c r="BE443"/>
  <c r="T443"/>
  <c r="R443"/>
  <c r="P443"/>
  <c r="BI439"/>
  <c r="BH439"/>
  <c r="BF439"/>
  <c r="BE439"/>
  <c r="T439"/>
  <c r="R439"/>
  <c r="P439"/>
  <c r="BI435"/>
  <c r="BH435"/>
  <c r="BF435"/>
  <c r="BE435"/>
  <c r="T435"/>
  <c r="R435"/>
  <c r="P435"/>
  <c r="BI430"/>
  <c r="BH430"/>
  <c r="BF430"/>
  <c r="BE430"/>
  <c r="T430"/>
  <c r="R430"/>
  <c r="P430"/>
  <c r="BI421"/>
  <c r="BH421"/>
  <c r="BF421"/>
  <c r="BE421"/>
  <c r="T421"/>
  <c r="R421"/>
  <c r="P421"/>
  <c r="BI413"/>
  <c r="BH413"/>
  <c r="BF413"/>
  <c r="BE413"/>
  <c r="T413"/>
  <c r="R413"/>
  <c r="P413"/>
  <c r="BI406"/>
  <c r="BH406"/>
  <c r="BF406"/>
  <c r="BE406"/>
  <c r="T406"/>
  <c r="R406"/>
  <c r="P406"/>
  <c r="BI403"/>
  <c r="BH403"/>
  <c r="BF403"/>
  <c r="BE403"/>
  <c r="T403"/>
  <c r="R403"/>
  <c r="P403"/>
  <c r="BI399"/>
  <c r="BH399"/>
  <c r="BF399"/>
  <c r="BE399"/>
  <c r="T399"/>
  <c r="R399"/>
  <c r="P399"/>
  <c r="BI397"/>
  <c r="BH397"/>
  <c r="BF397"/>
  <c r="BE397"/>
  <c r="T397"/>
  <c r="R397"/>
  <c r="P397"/>
  <c r="BI393"/>
  <c r="BH393"/>
  <c r="BF393"/>
  <c r="BE393"/>
  <c r="T393"/>
  <c r="R393"/>
  <c r="P393"/>
  <c r="BI390"/>
  <c r="BH390"/>
  <c r="BF390"/>
  <c r="BE390"/>
  <c r="T390"/>
  <c r="R390"/>
  <c r="P390"/>
  <c r="BI383"/>
  <c r="BH383"/>
  <c r="BF383"/>
  <c r="BE383"/>
  <c r="T383"/>
  <c r="R383"/>
  <c r="P383"/>
  <c r="BI374"/>
  <c r="BH374"/>
  <c r="BF374"/>
  <c r="BE374"/>
  <c r="T374"/>
  <c r="R374"/>
  <c r="P374"/>
  <c r="BI366"/>
  <c r="BH366"/>
  <c r="BF366"/>
  <c r="BE366"/>
  <c r="T366"/>
  <c r="R366"/>
  <c r="P366"/>
  <c r="BI361"/>
  <c r="BH361"/>
  <c r="BF361"/>
  <c r="BE361"/>
  <c r="T361"/>
  <c r="R361"/>
  <c r="P361"/>
  <c r="BI354"/>
  <c r="BH354"/>
  <c r="BF354"/>
  <c r="BE354"/>
  <c r="T354"/>
  <c r="R354"/>
  <c r="P354"/>
  <c r="BI350"/>
  <c r="BH350"/>
  <c r="BF350"/>
  <c r="BE350"/>
  <c r="T350"/>
  <c r="R350"/>
  <c r="P350"/>
  <c r="BI342"/>
  <c r="BH342"/>
  <c r="BF342"/>
  <c r="BE342"/>
  <c r="T342"/>
  <c r="R342"/>
  <c r="P342"/>
  <c r="BI338"/>
  <c r="BH338"/>
  <c r="BF338"/>
  <c r="BE338"/>
  <c r="T338"/>
  <c r="R338"/>
  <c r="P338"/>
  <c r="BI328"/>
  <c r="BH328"/>
  <c r="BF328"/>
  <c r="BE328"/>
  <c r="T328"/>
  <c r="R328"/>
  <c r="P328"/>
  <c r="BI323"/>
  <c r="BH323"/>
  <c r="BF323"/>
  <c r="BE323"/>
  <c r="T323"/>
  <c r="R323"/>
  <c r="P323"/>
  <c r="BI319"/>
  <c r="BH319"/>
  <c r="BF319"/>
  <c r="BE319"/>
  <c r="T319"/>
  <c r="R319"/>
  <c r="P319"/>
  <c r="BI315"/>
  <c r="BH315"/>
  <c r="BF315"/>
  <c r="BE315"/>
  <c r="T315"/>
  <c r="R315"/>
  <c r="P315"/>
  <c r="BI310"/>
  <c r="BH310"/>
  <c r="BF310"/>
  <c r="BE310"/>
  <c r="T310"/>
  <c r="R310"/>
  <c r="P310"/>
  <c r="BI307"/>
  <c r="BH307"/>
  <c r="BF307"/>
  <c r="BE307"/>
  <c r="T307"/>
  <c r="R307"/>
  <c r="P307"/>
  <c r="BI298"/>
  <c r="BH298"/>
  <c r="BF298"/>
  <c r="BE298"/>
  <c r="T298"/>
  <c r="R298"/>
  <c r="P298"/>
  <c r="BI283"/>
  <c r="BH283"/>
  <c r="BF283"/>
  <c r="BE283"/>
  <c r="T283"/>
  <c r="R283"/>
  <c r="P283"/>
  <c r="BI278"/>
  <c r="BH278"/>
  <c r="BF278"/>
  <c r="BE278"/>
  <c r="T278"/>
  <c r="T277"/>
  <c r="R278"/>
  <c r="R277"/>
  <c r="P278"/>
  <c r="P277"/>
  <c r="BI273"/>
  <c r="BH273"/>
  <c r="BF273"/>
  <c r="BE273"/>
  <c r="T273"/>
  <c r="R273"/>
  <c r="P273"/>
  <c r="BI265"/>
  <c r="BH265"/>
  <c r="BF265"/>
  <c r="BE265"/>
  <c r="T265"/>
  <c r="R265"/>
  <c r="P265"/>
  <c r="BI259"/>
  <c r="BH259"/>
  <c r="BF259"/>
  <c r="BE259"/>
  <c r="T259"/>
  <c r="R259"/>
  <c r="P259"/>
  <c r="BI252"/>
  <c r="BH252"/>
  <c r="BF252"/>
  <c r="BE252"/>
  <c r="T252"/>
  <c r="R252"/>
  <c r="P252"/>
  <c r="BI246"/>
  <c r="BH246"/>
  <c r="BF246"/>
  <c r="BE246"/>
  <c r="T246"/>
  <c r="R246"/>
  <c r="P246"/>
  <c r="BI240"/>
  <c r="BH240"/>
  <c r="BF240"/>
  <c r="BE240"/>
  <c r="T240"/>
  <c r="R240"/>
  <c r="P240"/>
  <c r="BI237"/>
  <c r="BH237"/>
  <c r="BF237"/>
  <c r="BE237"/>
  <c r="T237"/>
  <c r="R237"/>
  <c r="P237"/>
  <c r="BI228"/>
  <c r="BH228"/>
  <c r="BF228"/>
  <c r="BE228"/>
  <c r="T228"/>
  <c r="R228"/>
  <c r="P228"/>
  <c r="BI225"/>
  <c r="BH225"/>
  <c r="BF225"/>
  <c r="BE225"/>
  <c r="T225"/>
  <c r="R225"/>
  <c r="P225"/>
  <c r="BI217"/>
  <c r="BH217"/>
  <c r="BF217"/>
  <c r="BE217"/>
  <c r="T217"/>
  <c r="R217"/>
  <c r="P217"/>
  <c r="BI212"/>
  <c r="BH212"/>
  <c r="BF212"/>
  <c r="BE212"/>
  <c r="T212"/>
  <c r="R212"/>
  <c r="P212"/>
  <c r="BI207"/>
  <c r="BH207"/>
  <c r="BF207"/>
  <c r="BE207"/>
  <c r="T207"/>
  <c r="R207"/>
  <c r="P207"/>
  <c r="BI202"/>
  <c r="BH202"/>
  <c r="BF202"/>
  <c r="BE202"/>
  <c r="T202"/>
  <c r="R202"/>
  <c r="P202"/>
  <c r="BI175"/>
  <c r="BH175"/>
  <c r="BF175"/>
  <c r="BE175"/>
  <c r="T175"/>
  <c r="R175"/>
  <c r="P175"/>
  <c r="BI168"/>
  <c r="BH168"/>
  <c r="BF168"/>
  <c r="BE168"/>
  <c r="T168"/>
  <c r="R168"/>
  <c r="P168"/>
  <c r="BI161"/>
  <c r="BH161"/>
  <c r="BF161"/>
  <c r="BE161"/>
  <c r="T161"/>
  <c r="R161"/>
  <c r="P161"/>
  <c r="BI146"/>
  <c r="BH146"/>
  <c r="BF146"/>
  <c r="BE146"/>
  <c r="T146"/>
  <c r="R146"/>
  <c r="P146"/>
  <c r="BI128"/>
  <c r="BH128"/>
  <c r="BF128"/>
  <c r="BE128"/>
  <c r="T128"/>
  <c r="R128"/>
  <c r="P128"/>
  <c r="BI124"/>
  <c r="BH124"/>
  <c r="BF124"/>
  <c r="BE124"/>
  <c r="T124"/>
  <c r="R124"/>
  <c r="P124"/>
  <c r="BI120"/>
  <c r="BH120"/>
  <c r="BF120"/>
  <c r="BE120"/>
  <c r="T120"/>
  <c r="R120"/>
  <c r="P120"/>
  <c r="BI112"/>
  <c r="BH112"/>
  <c r="BF112"/>
  <c r="BE112"/>
  <c r="T112"/>
  <c r="R112"/>
  <c r="P112"/>
  <c r="BI105"/>
  <c r="BH105"/>
  <c r="BF105"/>
  <c r="BE105"/>
  <c r="T105"/>
  <c r="R105"/>
  <c r="P105"/>
  <c r="BI100"/>
  <c r="BH100"/>
  <c r="BF100"/>
  <c r="BE100"/>
  <c r="T100"/>
  <c r="R100"/>
  <c r="P100"/>
  <c r="BI96"/>
  <c r="BH96"/>
  <c r="BF96"/>
  <c r="BE96"/>
  <c r="T96"/>
  <c r="R96"/>
  <c r="P96"/>
  <c r="J90"/>
  <c r="J89"/>
  <c r="F89"/>
  <c r="F87"/>
  <c r="E85"/>
  <c r="J55"/>
  <c r="J54"/>
  <c r="F54"/>
  <c r="F52"/>
  <c r="E50"/>
  <c r="J18"/>
  <c r="E18"/>
  <c r="F90"/>
  <c r="J17"/>
  <c r="J12"/>
  <c r="J87"/>
  <c r="E7"/>
  <c r="E48"/>
  <c i="1" r="L50"/>
  <c r="AM50"/>
  <c r="AM49"/>
  <c r="L49"/>
  <c r="AM47"/>
  <c r="L47"/>
  <c r="L45"/>
  <c r="L44"/>
  <c i="2" r="J585"/>
  <c r="J572"/>
  <c r="J567"/>
  <c r="J555"/>
  <c r="BK499"/>
  <c r="BK476"/>
  <c r="J460"/>
  <c r="J454"/>
  <c r="J406"/>
  <c r="BK374"/>
  <c r="J298"/>
  <c r="BK228"/>
  <c r="BK128"/>
  <c r="J100"/>
  <c r="BK559"/>
  <c r="J553"/>
  <c r="J517"/>
  <c r="J490"/>
  <c r="J462"/>
  <c r="BK454"/>
  <c r="J439"/>
  <c r="BK393"/>
  <c r="J366"/>
  <c r="J315"/>
  <c r="BK265"/>
  <c r="J217"/>
  <c r="J128"/>
  <c r="BK430"/>
  <c r="BK403"/>
  <c r="J323"/>
  <c r="BK240"/>
  <c r="J146"/>
  <c i="3" r="J93"/>
  <c i="4" r="J202"/>
  <c r="BK124"/>
  <c r="BK281"/>
  <c r="J211"/>
  <c r="BK128"/>
  <c r="BK259"/>
  <c r="BK190"/>
  <c r="J94"/>
  <c r="BK239"/>
  <c r="J155"/>
  <c i="5" r="BK459"/>
  <c r="J410"/>
  <c r="BK304"/>
  <c r="BK272"/>
  <c r="J154"/>
  <c r="BK99"/>
  <c r="J486"/>
  <c r="BK375"/>
  <c r="BK286"/>
  <c r="BK483"/>
  <c r="BK443"/>
  <c r="J418"/>
  <c r="BK392"/>
  <c r="J364"/>
  <c r="J318"/>
  <c r="J301"/>
  <c r="J237"/>
  <c r="J125"/>
  <c r="J457"/>
  <c r="BK418"/>
  <c r="J294"/>
  <c r="BK159"/>
  <c i="6" r="BK92"/>
  <c r="J86"/>
  <c i="7" r="BK144"/>
  <c r="BK199"/>
  <c r="J229"/>
  <c r="J178"/>
  <c r="BK117"/>
  <c r="BK129"/>
  <c i="8" r="J87"/>
  <c i="9" r="J185"/>
  <c r="BK182"/>
  <c r="BK213"/>
  <c r="J170"/>
  <c i="10" r="BK195"/>
  <c r="J132"/>
  <c r="BK123"/>
  <c r="J147"/>
  <c i="5" r="BK339"/>
  <c r="J99"/>
  <c r="J243"/>
  <c r="J133"/>
  <c r="J469"/>
  <c r="J439"/>
  <c r="BK289"/>
  <c r="BK154"/>
  <c i="6" r="J114"/>
  <c r="BK130"/>
  <c i="7" r="J191"/>
  <c r="J208"/>
  <c r="BK164"/>
  <c r="J195"/>
  <c r="J154"/>
  <c r="BK139"/>
  <c i="9" r="J205"/>
  <c r="BK195"/>
  <c r="BK165"/>
  <c r="BK141"/>
  <c r="BK123"/>
  <c r="BK114"/>
  <c r="BK190"/>
  <c r="BK150"/>
  <c r="BK144"/>
  <c r="BK209"/>
  <c r="BK159"/>
  <c r="J96"/>
  <c i="10" r="BK145"/>
  <c r="J151"/>
  <c r="J170"/>
  <c r="BK187"/>
  <c r="BK116"/>
  <c i="2" r="BK567"/>
  <c r="BK350"/>
  <c r="BK307"/>
  <c r="J246"/>
  <c r="BK146"/>
  <c r="BK439"/>
  <c r="BK399"/>
  <c r="J328"/>
  <c r="J212"/>
  <c i="3" r="BK93"/>
  <c r="BK90"/>
  <c i="4" r="J206"/>
  <c r="J151"/>
  <c r="J231"/>
  <c r="J119"/>
  <c r="J267"/>
  <c r="BK211"/>
  <c r="BK139"/>
  <c r="BK296"/>
  <c r="BK243"/>
  <c r="J128"/>
  <c i="5" r="J473"/>
  <c r="BK412"/>
  <c r="J358"/>
  <c r="J296"/>
  <c r="J234"/>
  <c r="J142"/>
  <c r="BK493"/>
  <c r="BK469"/>
  <c r="BK416"/>
  <c r="J284"/>
  <c r="BK471"/>
  <c r="BK231"/>
  <c r="BK486"/>
  <c r="J449"/>
  <c r="BK333"/>
  <c r="BK133"/>
  <c i="6" r="J112"/>
  <c r="J128"/>
  <c i="7" r="BK178"/>
  <c r="BK193"/>
  <c r="BK211"/>
  <c r="J169"/>
  <c r="J193"/>
  <c r="J117"/>
  <c i="9" r="BK180"/>
  <c r="BK147"/>
  <c r="J135"/>
  <c r="J87"/>
  <c r="J172"/>
  <c r="J126"/>
  <c i="10" r="J153"/>
  <c r="J105"/>
  <c r="BK132"/>
  <c r="BK193"/>
  <c r="BK137"/>
  <c r="J155"/>
  <c i="2" r="J581"/>
  <c r="J569"/>
  <c r="J561"/>
  <c r="BK541"/>
  <c r="BK490"/>
  <c r="J471"/>
  <c r="BK451"/>
  <c r="BK435"/>
  <c r="J383"/>
  <c r="BK315"/>
  <c r="BK259"/>
  <c r="J225"/>
  <c r="J161"/>
  <c r="J565"/>
  <c r="BK557"/>
  <c r="J541"/>
  <c r="J499"/>
  <c r="J476"/>
  <c r="BK458"/>
  <c r="J451"/>
  <c r="J435"/>
  <c r="J399"/>
  <c r="J374"/>
  <c r="BK323"/>
  <c r="J252"/>
  <c r="BK168"/>
  <c r="BK100"/>
  <c r="J393"/>
  <c r="BK278"/>
  <c r="BK217"/>
  <c r="BK120"/>
  <c i="3" r="J90"/>
  <c i="4" r="J243"/>
  <c r="BK195"/>
  <c r="J263"/>
  <c r="BK165"/>
  <c r="BK115"/>
  <c r="J273"/>
  <c r="BK216"/>
  <c r="BK180"/>
  <c r="J133"/>
  <c r="J293"/>
  <c r="BK226"/>
  <c r="BK133"/>
  <c i="5" r="BK477"/>
  <c r="BK414"/>
  <c r="J347"/>
  <c r="BK294"/>
  <c r="BK225"/>
  <c r="J137"/>
  <c r="BK496"/>
  <c r="BK475"/>
  <c r="J445"/>
  <c r="BK343"/>
  <c r="BK221"/>
  <c r="J447"/>
  <c r="J437"/>
  <c r="BK402"/>
  <c r="J390"/>
  <c r="BK352"/>
  <c r="J313"/>
  <c r="BK258"/>
  <c r="J172"/>
  <c r="BK103"/>
  <c r="BK451"/>
  <c r="BK380"/>
  <c r="BK237"/>
  <c i="6" r="J126"/>
  <c r="J130"/>
  <c r="BK126"/>
  <c i="7" r="BK181"/>
  <c r="J187"/>
  <c r="J202"/>
  <c r="J159"/>
  <c r="J189"/>
  <c i="8" r="J84"/>
  <c i="9" r="BK200"/>
  <c r="J141"/>
  <c r="BK156"/>
  <c r="BK111"/>
  <c r="BK192"/>
  <c r="BK105"/>
  <c i="10" r="BK172"/>
  <c r="J112"/>
  <c r="BK189"/>
  <c r="J87"/>
  <c i="5" r="J266"/>
  <c r="BK473"/>
  <c r="BK234"/>
  <c r="J206"/>
  <c r="BK455"/>
  <c r="J392"/>
  <c r="BK240"/>
  <c r="BK137"/>
  <c i="6" r="J124"/>
  <c r="BK114"/>
  <c i="7" r="BK215"/>
  <c r="BK229"/>
  <c r="BK195"/>
  <c r="BK86"/>
  <c r="BK174"/>
  <c r="BK202"/>
  <c r="J86"/>
  <c i="9" r="J209"/>
  <c r="J200"/>
  <c r="J190"/>
  <c r="J162"/>
  <c r="J129"/>
  <c r="BK117"/>
  <c r="J93"/>
  <c r="BK175"/>
  <c r="BK129"/>
  <c r="J180"/>
  <c r="BK102"/>
  <c r="BK187"/>
  <c r="J150"/>
  <c i="10" r="J187"/>
  <c r="J110"/>
  <c r="J108"/>
  <c r="BK151"/>
  <c r="BK179"/>
  <c i="2" r="J559"/>
  <c r="BK555"/>
  <c r="J390"/>
  <c r="BK319"/>
  <c r="J259"/>
  <c r="BK212"/>
  <c r="J96"/>
  <c r="BK366"/>
  <c r="J319"/>
  <c r="BK237"/>
  <c r="BK161"/>
  <c i="3" r="J84"/>
  <c i="4" r="BK251"/>
  <c r="J190"/>
  <c r="BK119"/>
  <c r="J216"/>
  <c r="BK155"/>
  <c r="J296"/>
  <c r="J247"/>
  <c r="BK185"/>
  <c r="J124"/>
  <c r="J287"/>
  <c r="J235"/>
  <c r="J146"/>
  <c i="5" r="J451"/>
  <c r="J400"/>
  <c r="J329"/>
  <c r="BK266"/>
  <c r="BK125"/>
  <c r="BK490"/>
  <c r="J459"/>
  <c r="J369"/>
  <c r="J166"/>
  <c r="BK280"/>
  <c r="J217"/>
  <c r="J159"/>
  <c r="BK453"/>
  <c r="BK441"/>
  <c r="J388"/>
  <c r="J231"/>
  <c i="6" r="BK128"/>
  <c r="BK99"/>
  <c r="BK112"/>
  <c i="7" r="BK149"/>
  <c r="J174"/>
  <c r="J199"/>
  <c r="J144"/>
  <c r="J164"/>
  <c i="9" r="J211"/>
  <c r="BK197"/>
  <c r="BK153"/>
  <c r="J177"/>
  <c r="J120"/>
  <c r="J195"/>
  <c r="BK99"/>
  <c i="10" r="BK139"/>
  <c r="BK184"/>
  <c r="BK105"/>
  <c r="BK153"/>
  <c r="J184"/>
  <c i="2" r="BK575"/>
  <c r="BK572"/>
  <c r="BK565"/>
  <c r="J557"/>
  <c r="BK517"/>
  <c r="BK485"/>
  <c r="BK462"/>
  <c r="J458"/>
  <c r="J430"/>
  <c r="BK390"/>
  <c r="BK361"/>
  <c r="J310"/>
  <c r="BK252"/>
  <c r="J207"/>
  <c r="J124"/>
  <c r="BK561"/>
  <c r="BK553"/>
  <c r="J536"/>
  <c r="J494"/>
  <c r="BK471"/>
  <c r="BK460"/>
  <c r="J443"/>
  <c r="BK421"/>
  <c r="BK397"/>
  <c r="J354"/>
  <c r="J283"/>
  <c r="BK202"/>
  <c r="J105"/>
  <c r="J413"/>
  <c r="BK342"/>
  <c r="BK283"/>
  <c r="BK207"/>
  <c i="3" r="J87"/>
  <c i="4" r="BK263"/>
  <c r="J185"/>
  <c r="BK110"/>
  <c r="BK221"/>
  <c r="BK158"/>
  <c r="BK287"/>
  <c r="J251"/>
  <c r="BK202"/>
  <c r="BK162"/>
  <c r="J110"/>
  <c r="BK255"/>
  <c r="BK176"/>
  <c r="BK94"/>
  <c i="5" r="BK449"/>
  <c r="J396"/>
  <c r="J339"/>
  <c r="BK243"/>
  <c r="J109"/>
  <c r="J493"/>
  <c r="BK461"/>
  <c r="J402"/>
  <c r="BK318"/>
  <c r="J114"/>
  <c r="J441"/>
  <c r="J412"/>
  <c r="BK394"/>
  <c r="BK369"/>
  <c r="BK329"/>
  <c r="J289"/>
  <c r="J228"/>
  <c r="J481"/>
  <c r="BK445"/>
  <c r="J394"/>
  <c r="BK248"/>
  <c r="BK142"/>
  <c i="6" r="BK116"/>
  <c r="BK104"/>
  <c i="7" r="J245"/>
  <c r="J129"/>
  <c r="BK187"/>
  <c r="BK134"/>
  <c r="BK159"/>
  <c i="9" r="BK96"/>
  <c r="BK93"/>
  <c r="BK138"/>
  <c r="J99"/>
  <c r="J182"/>
  <c r="J132"/>
  <c i="10" r="J161"/>
  <c r="BK161"/>
  <c r="BK108"/>
  <c r="J125"/>
  <c i="5" r="BK435"/>
  <c r="BK228"/>
  <c r="BK284"/>
  <c r="BK109"/>
  <c r="BK447"/>
  <c r="BK364"/>
  <c r="BK217"/>
  <c r="J93"/>
  <c i="6" r="J104"/>
  <c r="BK118"/>
  <c i="7" r="BK154"/>
  <c r="BK121"/>
  <c r="BK189"/>
  <c r="BK113"/>
  <c r="J125"/>
  <c i="9" r="J202"/>
  <c r="J192"/>
  <c r="BK172"/>
  <c r="J159"/>
  <c r="BK120"/>
  <c r="BK84"/>
  <c r="J156"/>
  <c r="BK87"/>
  <c r="BK132"/>
  <c r="BK202"/>
  <c r="J138"/>
  <c i="10" r="J197"/>
  <c r="J123"/>
  <c r="BK159"/>
  <c r="J179"/>
  <c r="BK125"/>
  <c r="J149"/>
  <c i="2" r="BK585"/>
  <c r="J563"/>
  <c r="J361"/>
  <c r="BK310"/>
  <c r="J175"/>
  <c r="BK443"/>
  <c r="BK406"/>
  <c r="J338"/>
  <c r="J273"/>
  <c r="J202"/>
  <c r="BK96"/>
  <c i="4" r="BK273"/>
  <c r="BK198"/>
  <c r="BK293"/>
  <c r="J170"/>
  <c r="J139"/>
  <c r="BK277"/>
  <c r="BK231"/>
  <c r="J176"/>
  <c r="J115"/>
  <c r="J259"/>
  <c r="BK206"/>
  <c i="5" r="J483"/>
  <c r="J435"/>
  <c r="J343"/>
  <c r="BK291"/>
  <c r="J221"/>
  <c r="J103"/>
  <c r="J496"/>
  <c r="BK481"/>
  <c r="BK388"/>
  <c r="J308"/>
  <c r="BK488"/>
  <c r="J248"/>
  <c r="BK114"/>
  <c r="J461"/>
  <c r="J416"/>
  <c r="J304"/>
  <c r="BK172"/>
  <c i="6" r="J122"/>
  <c r="J118"/>
  <c r="BK86"/>
  <c i="7" r="BK205"/>
  <c r="J113"/>
  <c r="BK184"/>
  <c r="BK98"/>
  <c i="8" r="BK84"/>
  <c i="9" r="BK211"/>
  <c r="BK162"/>
  <c r="BK90"/>
  <c r="BK126"/>
  <c r="J207"/>
  <c r="J144"/>
  <c i="10" r="BK170"/>
  <c r="J157"/>
  <c r="BK112"/>
  <c r="J172"/>
  <c r="J116"/>
  <c r="J137"/>
  <c i="2" r="J575"/>
  <c r="BK569"/>
  <c r="BK563"/>
  <c r="BK536"/>
  <c r="BK494"/>
  <c r="J467"/>
  <c r="J456"/>
  <c r="BK445"/>
  <c r="J397"/>
  <c r="J342"/>
  <c r="J265"/>
  <c r="BK246"/>
  <c r="J168"/>
  <c r="BK112"/>
  <c i="1" r="AS54"/>
  <c i="2" r="J485"/>
  <c r="BK467"/>
  <c r="BK456"/>
  <c r="BK413"/>
  <c r="BK383"/>
  <c r="BK338"/>
  <c r="J278"/>
  <c r="J240"/>
  <c r="J112"/>
  <c r="J445"/>
  <c r="BK354"/>
  <c r="J307"/>
  <c r="J228"/>
  <c r="BK175"/>
  <c r="BK105"/>
  <c i="3" r="BK84"/>
  <c i="4" r="J226"/>
  <c r="BK170"/>
  <c r="BK247"/>
  <c r="BK151"/>
  <c r="J99"/>
  <c r="J239"/>
  <c r="J198"/>
  <c r="BK146"/>
  <c r="BK267"/>
  <c r="J221"/>
  <c r="BK103"/>
  <c i="5" r="BK437"/>
  <c r="J375"/>
  <c r="BK325"/>
  <c r="J286"/>
  <c r="J209"/>
  <c r="J490"/>
  <c r="J455"/>
  <c r="BK358"/>
  <c r="J258"/>
  <c r="BK457"/>
  <c r="BK439"/>
  <c r="BK400"/>
  <c r="J380"/>
  <c r="J333"/>
  <c r="BK308"/>
  <c r="J246"/>
  <c r="J212"/>
  <c r="J471"/>
  <c r="BK410"/>
  <c r="J325"/>
  <c r="BK212"/>
  <c i="6" r="BK120"/>
  <c r="J116"/>
  <c i="7" r="BK208"/>
  <c r="J215"/>
  <c r="BK169"/>
  <c r="J197"/>
  <c r="J211"/>
  <c r="J98"/>
  <c i="9" r="J213"/>
  <c r="BK108"/>
  <c r="J175"/>
  <c r="J123"/>
  <c r="BK205"/>
  <c r="J147"/>
  <c r="J84"/>
  <c i="10" r="BK149"/>
  <c r="J145"/>
  <c r="J159"/>
  <c i="5" r="BK301"/>
  <c r="BK149"/>
  <c r="BK296"/>
  <c r="J225"/>
  <c r="J477"/>
  <c r="J414"/>
  <c r="BK347"/>
  <c r="BK206"/>
  <c i="6" r="BK124"/>
  <c r="J120"/>
  <c r="J99"/>
  <c i="7" r="J139"/>
  <c r="J184"/>
  <c r="J205"/>
  <c r="J121"/>
  <c r="J181"/>
  <c i="8" r="BK87"/>
  <c i="9" r="J197"/>
  <c r="J187"/>
  <c r="BK135"/>
  <c r="J111"/>
  <c r="BK207"/>
  <c r="J165"/>
  <c r="J102"/>
  <c r="BK170"/>
  <c r="J114"/>
  <c r="BK177"/>
  <c r="J108"/>
  <c i="10" r="BK157"/>
  <c r="J189"/>
  <c r="BK118"/>
  <c r="BK87"/>
  <c r="J139"/>
  <c i="2" r="BK581"/>
  <c r="J403"/>
  <c r="BK328"/>
  <c r="BK273"/>
  <c r="J237"/>
  <c r="J120"/>
  <c r="J421"/>
  <c r="J350"/>
  <c r="BK298"/>
  <c r="BK225"/>
  <c r="BK124"/>
  <c i="3" r="BK87"/>
  <c i="4" r="BK235"/>
  <c r="J180"/>
  <c r="J277"/>
  <c r="J162"/>
  <c r="J103"/>
  <c r="J255"/>
  <c r="J195"/>
  <c r="J158"/>
  <c r="J281"/>
  <c r="J165"/>
  <c r="BK99"/>
  <c i="5" r="J443"/>
  <c r="BK390"/>
  <c r="BK313"/>
  <c r="J280"/>
  <c r="BK166"/>
  <c r="BK93"/>
  <c r="J488"/>
  <c r="J453"/>
  <c r="J352"/>
  <c r="BK246"/>
  <c r="J291"/>
  <c r="J240"/>
  <c r="BK209"/>
  <c r="J475"/>
  <c r="BK396"/>
  <c r="J272"/>
  <c r="J149"/>
  <c i="6" r="BK122"/>
  <c r="J92"/>
  <c i="7" r="BK197"/>
  <c r="BK245"/>
  <c r="J149"/>
  <c r="BK191"/>
  <c r="BK125"/>
  <c r="J134"/>
  <c i="9" r="J90"/>
  <c r="BK167"/>
  <c r="J117"/>
  <c r="J167"/>
  <c r="J105"/>
  <c r="BK185"/>
  <c r="J153"/>
  <c i="10" r="J193"/>
  <c r="J118"/>
  <c r="BK155"/>
  <c r="BK197"/>
  <c r="BK147"/>
  <c r="J195"/>
  <c r="BK110"/>
  <c i="2" l="1" r="R365"/>
  <c i="4" r="R210"/>
  <c i="2" r="T365"/>
  <c i="4" r="T210"/>
  <c i="7" r="P214"/>
  <c i="2" r="P365"/>
  <c i="4" r="P210"/>
  <c i="7" r="R214"/>
  <c r="T214"/>
  <c i="2" r="T95"/>
  <c r="R282"/>
  <c r="T327"/>
  <c r="P382"/>
  <c r="P420"/>
  <c r="P475"/>
  <c r="T540"/>
  <c r="T539"/>
  <c r="P580"/>
  <c r="P579"/>
  <c i="3" r="R83"/>
  <c r="R82"/>
  <c r="R81"/>
  <c i="4" r="R93"/>
  <c r="T138"/>
  <c r="T175"/>
  <c r="R194"/>
  <c r="T201"/>
  <c r="P230"/>
  <c r="BK266"/>
  <c r="J266"/>
  <c r="J71"/>
  <c i="5" r="P92"/>
  <c r="R171"/>
  <c r="P257"/>
  <c r="P279"/>
  <c r="T303"/>
  <c r="P351"/>
  <c r="P379"/>
  <c r="P378"/>
  <c i="6" r="P85"/>
  <c r="P84"/>
  <c r="R111"/>
  <c r="R110"/>
  <c i="7" r="T85"/>
  <c r="T84"/>
  <c r="T83"/>
  <c i="8" r="T83"/>
  <c r="T82"/>
  <c r="T81"/>
  <c i="9" r="T83"/>
  <c r="T82"/>
  <c r="T81"/>
  <c i="10" r="P86"/>
  <c r="BK144"/>
  <c r="J144"/>
  <c r="J64"/>
  <c i="2" r="R95"/>
  <c r="T282"/>
  <c r="BK327"/>
  <c r="J327"/>
  <c r="J64"/>
  <c r="T382"/>
  <c r="R420"/>
  <c r="T475"/>
  <c r="BK540"/>
  <c r="J540"/>
  <c r="J71"/>
  <c r="R580"/>
  <c r="R579"/>
  <c i="3" r="P83"/>
  <c r="P82"/>
  <c r="P81"/>
  <c i="1" r="AU56"/>
  <c i="4" r="BK93"/>
  <c r="BK138"/>
  <c r="J138"/>
  <c r="J62"/>
  <c r="R175"/>
  <c r="P194"/>
  <c r="P201"/>
  <c r="BK230"/>
  <c r="BK229"/>
  <c r="J229"/>
  <c r="J69"/>
  <c r="P266"/>
  <c i="5" r="T92"/>
  <c r="BK171"/>
  <c r="J171"/>
  <c r="J63"/>
  <c r="BK257"/>
  <c r="J257"/>
  <c r="J64"/>
  <c r="T257"/>
  <c r="R279"/>
  <c r="R303"/>
  <c r="R351"/>
  <c r="BK379"/>
  <c r="BK378"/>
  <c r="J378"/>
  <c r="J69"/>
  <c i="6" r="BK85"/>
  <c r="J85"/>
  <c r="J61"/>
  <c r="BK111"/>
  <c r="J111"/>
  <c r="J63"/>
  <c i="7" r="P85"/>
  <c r="P84"/>
  <c r="P83"/>
  <c i="1" r="AU60"/>
  <c i="8" r="R83"/>
  <c r="R82"/>
  <c r="R81"/>
  <c i="9" r="R83"/>
  <c r="R82"/>
  <c r="R81"/>
  <c i="10" r="BK86"/>
  <c r="J86"/>
  <c r="J61"/>
  <c r="T86"/>
  <c r="R107"/>
  <c r="T131"/>
  <c r="P144"/>
  <c i="2" r="P95"/>
  <c r="P94"/>
  <c r="P282"/>
  <c r="P327"/>
  <c r="BK382"/>
  <c r="J382"/>
  <c r="J66"/>
  <c r="T420"/>
  <c r="R475"/>
  <c r="P540"/>
  <c r="P539"/>
  <c r="BK580"/>
  <c r="J580"/>
  <c r="J73"/>
  <c i="3" r="T83"/>
  <c r="T82"/>
  <c r="T81"/>
  <c i="4" r="T93"/>
  <c r="T92"/>
  <c r="P138"/>
  <c r="BK175"/>
  <c r="J175"/>
  <c r="J63"/>
  <c r="T194"/>
  <c r="R201"/>
  <c r="R230"/>
  <c r="R229"/>
  <c r="R266"/>
  <c i="5" r="BK92"/>
  <c r="J92"/>
  <c r="J61"/>
  <c r="T171"/>
  <c r="BK279"/>
  <c r="J279"/>
  <c r="J65"/>
  <c r="BK303"/>
  <c r="J303"/>
  <c r="J66"/>
  <c r="BK351"/>
  <c r="J351"/>
  <c r="J67"/>
  <c r="R379"/>
  <c r="R378"/>
  <c i="6" r="R85"/>
  <c r="R84"/>
  <c r="R83"/>
  <c r="P111"/>
  <c r="P110"/>
  <c i="7" r="R85"/>
  <c r="R84"/>
  <c r="R83"/>
  <c i="8" r="BK83"/>
  <c r="J83"/>
  <c r="J61"/>
  <c i="9" r="P83"/>
  <c r="P82"/>
  <c r="P81"/>
  <c i="1" r="AU62"/>
  <c i="10" r="BK107"/>
  <c r="J107"/>
  <c r="J62"/>
  <c r="T107"/>
  <c r="R131"/>
  <c r="R144"/>
  <c i="2" r="BK95"/>
  <c r="J95"/>
  <c r="J61"/>
  <c r="BK282"/>
  <c r="J282"/>
  <c r="J63"/>
  <c r="R327"/>
  <c r="R382"/>
  <c r="BK420"/>
  <c r="J420"/>
  <c r="J67"/>
  <c r="BK475"/>
  <c r="J475"/>
  <c r="J68"/>
  <c r="R540"/>
  <c r="R539"/>
  <c r="T580"/>
  <c r="T579"/>
  <c i="3" r="BK83"/>
  <c r="J83"/>
  <c r="J61"/>
  <c i="4" r="P93"/>
  <c r="P92"/>
  <c r="R138"/>
  <c r="P175"/>
  <c r="BK194"/>
  <c r="J194"/>
  <c r="J65"/>
  <c r="BK201"/>
  <c r="J201"/>
  <c r="J66"/>
  <c r="T230"/>
  <c r="T229"/>
  <c r="T266"/>
  <c i="5" r="R92"/>
  <c r="R91"/>
  <c r="R90"/>
  <c r="P171"/>
  <c r="R257"/>
  <c r="T279"/>
  <c r="P303"/>
  <c r="T351"/>
  <c r="T379"/>
  <c r="T378"/>
  <c i="6" r="T85"/>
  <c r="T84"/>
  <c r="T111"/>
  <c r="T110"/>
  <c i="7" r="BK85"/>
  <c r="J85"/>
  <c r="J61"/>
  <c i="8" r="P83"/>
  <c r="P82"/>
  <c r="P81"/>
  <c i="1" r="AU61"/>
  <c i="9" r="BK83"/>
  <c r="J83"/>
  <c r="J61"/>
  <c i="10" r="R86"/>
  <c r="R85"/>
  <c r="R84"/>
  <c r="P107"/>
  <c r="BK131"/>
  <c r="J131"/>
  <c r="J63"/>
  <c r="P131"/>
  <c r="T144"/>
  <c i="2" r="BK535"/>
  <c r="J535"/>
  <c r="J69"/>
  <c i="4" r="BK225"/>
  <c r="J225"/>
  <c r="J68"/>
  <c i="5" r="BK165"/>
  <c r="J165"/>
  <c r="J62"/>
  <c r="BK374"/>
  <c r="J374"/>
  <c r="J68"/>
  <c i="2" r="BK277"/>
  <c r="J277"/>
  <c r="J62"/>
  <c r="BK365"/>
  <c r="J365"/>
  <c r="J65"/>
  <c i="4" r="BK189"/>
  <c r="J189"/>
  <c r="J64"/>
  <c r="BK210"/>
  <c r="J210"/>
  <c r="J67"/>
  <c i="7" r="BK214"/>
  <c r="J214"/>
  <c r="J62"/>
  <c r="BK244"/>
  <c r="J244"/>
  <c r="J63"/>
  <c i="10" r="F55"/>
  <c r="BG108"/>
  <c r="BG112"/>
  <c r="BG125"/>
  <c r="BG172"/>
  <c r="BG184"/>
  <c r="BG189"/>
  <c r="E74"/>
  <c r="BG105"/>
  <c r="BG116"/>
  <c r="BG118"/>
  <c r="BG123"/>
  <c r="BG132"/>
  <c r="BG145"/>
  <c r="BG149"/>
  <c r="BG159"/>
  <c r="BG195"/>
  <c r="J52"/>
  <c r="BG87"/>
  <c r="BG153"/>
  <c r="BG157"/>
  <c r="BG179"/>
  <c r="BG193"/>
  <c r="BG110"/>
  <c r="BG137"/>
  <c r="BG139"/>
  <c r="BG147"/>
  <c r="BG151"/>
  <c r="BG155"/>
  <c r="BG161"/>
  <c r="BG170"/>
  <c r="BG187"/>
  <c r="BG197"/>
  <c i="9" r="J52"/>
  <c r="E71"/>
  <c r="BG93"/>
  <c r="BG102"/>
  <c r="BG117"/>
  <c r="BG123"/>
  <c r="BG156"/>
  <c r="BG165"/>
  <c r="BG175"/>
  <c r="BG180"/>
  <c r="BG192"/>
  <c r="BG205"/>
  <c r="BG207"/>
  <c r="BG209"/>
  <c r="BG211"/>
  <c r="BG213"/>
  <c r="F78"/>
  <c r="BG99"/>
  <c r="BG108"/>
  <c r="BG111"/>
  <c r="BG114"/>
  <c r="BG129"/>
  <c r="BG135"/>
  <c r="BG138"/>
  <c r="BG141"/>
  <c r="BG167"/>
  <c r="BG84"/>
  <c r="BG87"/>
  <c r="BG96"/>
  <c r="BG105"/>
  <c r="BG126"/>
  <c r="BG144"/>
  <c r="BG147"/>
  <c r="BG150"/>
  <c r="BG153"/>
  <c r="BG159"/>
  <c r="BG172"/>
  <c r="BG177"/>
  <c r="BG182"/>
  <c r="BG197"/>
  <c r="BG200"/>
  <c r="BG90"/>
  <c r="BG120"/>
  <c r="BG132"/>
  <c r="BG162"/>
  <c r="BG170"/>
  <c r="BG185"/>
  <c r="BG187"/>
  <c r="BG190"/>
  <c r="BG195"/>
  <c r="BG202"/>
  <c i="8" r="J52"/>
  <c r="E71"/>
  <c i="7" r="BK84"/>
  <c r="BK83"/>
  <c r="J83"/>
  <c r="J59"/>
  <c i="8" r="F78"/>
  <c r="BG87"/>
  <c r="BG84"/>
  <c i="7" r="J52"/>
  <c r="BG125"/>
  <c r="BG129"/>
  <c r="BG154"/>
  <c r="BG199"/>
  <c r="BG86"/>
  <c r="BG98"/>
  <c r="BG113"/>
  <c r="BG121"/>
  <c r="BG164"/>
  <c r="BG184"/>
  <c r="BG187"/>
  <c r="BG189"/>
  <c r="BG197"/>
  <c r="BG208"/>
  <c r="BG229"/>
  <c r="E73"/>
  <c r="F80"/>
  <c r="BG117"/>
  <c r="BG159"/>
  <c r="BG169"/>
  <c r="BG181"/>
  <c r="BG191"/>
  <c r="BG193"/>
  <c r="BG202"/>
  <c r="BG205"/>
  <c r="BG211"/>
  <c r="BG215"/>
  <c r="BG245"/>
  <c r="BG134"/>
  <c r="BG139"/>
  <c r="BG144"/>
  <c r="BG149"/>
  <c r="BG174"/>
  <c r="BG178"/>
  <c r="BG195"/>
  <c i="5" r="J379"/>
  <c r="J70"/>
  <c i="6" r="BG99"/>
  <c r="BG118"/>
  <c r="BG126"/>
  <c r="E48"/>
  <c r="J52"/>
  <c r="F55"/>
  <c r="BG86"/>
  <c r="BG104"/>
  <c r="BG112"/>
  <c r="BG128"/>
  <c r="BG130"/>
  <c r="BG92"/>
  <c r="BG114"/>
  <c r="BG116"/>
  <c r="BG120"/>
  <c r="BG122"/>
  <c r="BG124"/>
  <c i="4" r="J93"/>
  <c r="J61"/>
  <c i="5" r="E80"/>
  <c r="BG133"/>
  <c r="BG142"/>
  <c r="BG149"/>
  <c r="BG154"/>
  <c r="BG172"/>
  <c r="BG209"/>
  <c r="BG212"/>
  <c r="BG234"/>
  <c r="BG237"/>
  <c r="BG246"/>
  <c r="BG286"/>
  <c r="BG291"/>
  <c r="BG301"/>
  <c r="BG308"/>
  <c r="BG318"/>
  <c r="BG329"/>
  <c r="BG343"/>
  <c r="BG347"/>
  <c r="BG358"/>
  <c r="BG375"/>
  <c r="BG412"/>
  <c r="BG439"/>
  <c r="BG449"/>
  <c r="BG451"/>
  <c r="BG455"/>
  <c r="BG461"/>
  <c r="BG469"/>
  <c r="BG483"/>
  <c i="4" r="J230"/>
  <c r="J70"/>
  <c i="5" r="J84"/>
  <c r="BG99"/>
  <c r="BG103"/>
  <c r="BG109"/>
  <c r="BG166"/>
  <c r="BG221"/>
  <c r="BG225"/>
  <c r="BG228"/>
  <c r="BG231"/>
  <c r="BG243"/>
  <c r="BG248"/>
  <c r="BG272"/>
  <c r="BG280"/>
  <c r="BG294"/>
  <c r="BG304"/>
  <c r="BG313"/>
  <c r="BG325"/>
  <c r="BG390"/>
  <c r="BG392"/>
  <c r="BG396"/>
  <c r="BG400"/>
  <c r="BG416"/>
  <c r="BG435"/>
  <c r="BG437"/>
  <c r="BG441"/>
  <c r="BG453"/>
  <c r="BG471"/>
  <c r="BG486"/>
  <c r="F87"/>
  <c r="BG125"/>
  <c r="BG159"/>
  <c r="BG217"/>
  <c r="BG258"/>
  <c r="BG284"/>
  <c r="BG296"/>
  <c r="BG333"/>
  <c r="BG339"/>
  <c r="BG364"/>
  <c r="BG380"/>
  <c r="BG388"/>
  <c r="BG402"/>
  <c r="BG414"/>
  <c r="BG418"/>
  <c r="BG459"/>
  <c r="BG473"/>
  <c r="BG477"/>
  <c r="BG488"/>
  <c r="BG490"/>
  <c r="BG493"/>
  <c r="BG496"/>
  <c r="BG93"/>
  <c r="BG114"/>
  <c r="BG137"/>
  <c r="BG206"/>
  <c r="BG240"/>
  <c r="BG266"/>
  <c r="BG289"/>
  <c r="BG352"/>
  <c r="BG369"/>
  <c r="BG394"/>
  <c r="BG410"/>
  <c r="BG443"/>
  <c r="BG445"/>
  <c r="BG447"/>
  <c r="BG457"/>
  <c r="BG475"/>
  <c r="BG481"/>
  <c i="4" r="F55"/>
  <c r="BG94"/>
  <c r="BG124"/>
  <c r="BG162"/>
  <c r="BG202"/>
  <c r="BG216"/>
  <c r="BG226"/>
  <c r="BG231"/>
  <c r="BG235"/>
  <c r="BG239"/>
  <c r="BG263"/>
  <c r="BG281"/>
  <c r="BG287"/>
  <c r="BG293"/>
  <c r="BG296"/>
  <c r="E81"/>
  <c r="J85"/>
  <c r="BG103"/>
  <c r="BG133"/>
  <c r="BG139"/>
  <c r="BG158"/>
  <c r="BG170"/>
  <c r="BG176"/>
  <c r="BG180"/>
  <c r="BG195"/>
  <c r="BG198"/>
  <c r="BG211"/>
  <c r="BG243"/>
  <c r="BG99"/>
  <c r="BG110"/>
  <c r="BG128"/>
  <c r="BG146"/>
  <c r="BG151"/>
  <c r="BG155"/>
  <c r="BG185"/>
  <c r="BG190"/>
  <c r="BG206"/>
  <c r="BG259"/>
  <c r="BG267"/>
  <c r="BG273"/>
  <c r="BG277"/>
  <c r="BG115"/>
  <c r="BG119"/>
  <c r="BG165"/>
  <c r="BG221"/>
  <c r="BG247"/>
  <c r="BG251"/>
  <c r="BG255"/>
  <c i="2" r="BK579"/>
  <c r="J579"/>
  <c r="J72"/>
  <c i="3" r="E71"/>
  <c r="F78"/>
  <c r="BG87"/>
  <c r="BG93"/>
  <c r="J52"/>
  <c r="BG84"/>
  <c r="BG90"/>
  <c i="2" r="J52"/>
  <c r="E83"/>
  <c r="BG100"/>
  <c r="BG128"/>
  <c r="BG175"/>
  <c r="BG207"/>
  <c r="BG225"/>
  <c r="BG265"/>
  <c r="BG298"/>
  <c r="BG315"/>
  <c r="BG319"/>
  <c r="BG328"/>
  <c r="BG342"/>
  <c r="BG350"/>
  <c r="BG361"/>
  <c r="BG390"/>
  <c r="BG406"/>
  <c r="BG421"/>
  <c r="BG454"/>
  <c r="F55"/>
  <c r="BG105"/>
  <c r="BG112"/>
  <c r="BG124"/>
  <c r="BG168"/>
  <c r="BG212"/>
  <c r="BG228"/>
  <c r="BG240"/>
  <c r="BG246"/>
  <c r="BG252"/>
  <c r="BG273"/>
  <c r="BG310"/>
  <c r="BG323"/>
  <c r="BG354"/>
  <c r="BG366"/>
  <c r="BG397"/>
  <c r="BG399"/>
  <c r="BG430"/>
  <c r="BG435"/>
  <c r="BG439"/>
  <c r="BG443"/>
  <c r="BG445"/>
  <c r="BG458"/>
  <c r="BG462"/>
  <c r="BG467"/>
  <c r="BG494"/>
  <c r="BG517"/>
  <c r="BG541"/>
  <c r="BG553"/>
  <c r="BG557"/>
  <c r="BG559"/>
  <c r="BG563"/>
  <c r="BG575"/>
  <c r="BG581"/>
  <c r="BG585"/>
  <c r="BG96"/>
  <c r="BG120"/>
  <c r="BG146"/>
  <c r="BG161"/>
  <c r="BG202"/>
  <c r="BG217"/>
  <c r="BG237"/>
  <c r="BG259"/>
  <c r="BG278"/>
  <c r="BG283"/>
  <c r="BG307"/>
  <c r="BG338"/>
  <c r="BG374"/>
  <c r="BG383"/>
  <c r="BG393"/>
  <c r="BG403"/>
  <c r="BG413"/>
  <c r="BG451"/>
  <c r="BG456"/>
  <c r="BG460"/>
  <c r="BG471"/>
  <c r="BG476"/>
  <c r="BG485"/>
  <c r="BG490"/>
  <c r="BG499"/>
  <c r="BG536"/>
  <c r="BG555"/>
  <c r="BG561"/>
  <c r="BG565"/>
  <c r="BG567"/>
  <c r="BG569"/>
  <c r="BG572"/>
  <c i="3" r="F34"/>
  <c i="1" r="BA56"/>
  <c i="5" r="F33"/>
  <c i="1" r="AZ58"/>
  <c i="10" r="F36"/>
  <c i="1" r="BC63"/>
  <c i="4" r="J34"/>
  <c i="1" r="AW57"/>
  <c i="9" r="J33"/>
  <c i="1" r="AV62"/>
  <c i="9" r="F36"/>
  <c i="1" r="BC62"/>
  <c i="2" r="F36"/>
  <c i="1" r="BC55"/>
  <c i="6" r="F37"/>
  <c i="1" r="BD59"/>
  <c i="10" r="J33"/>
  <c i="1" r="AV63"/>
  <c i="3" r="J34"/>
  <c i="1" r="AW56"/>
  <c i="6" r="J34"/>
  <c i="1" r="AW59"/>
  <c i="7" r="F33"/>
  <c i="1" r="AZ60"/>
  <c i="3" r="F37"/>
  <c i="1" r="BD56"/>
  <c i="4" r="J33"/>
  <c i="1" r="AV57"/>
  <c i="7" r="J34"/>
  <c i="1" r="AW60"/>
  <c i="8" r="F33"/>
  <c i="1" r="AZ61"/>
  <c i="8" r="F34"/>
  <c i="1" r="BA61"/>
  <c i="9" r="F34"/>
  <c i="1" r="BA62"/>
  <c i="2" r="J34"/>
  <c i="1" r="AW55"/>
  <c i="5" r="J33"/>
  <c i="1" r="AV58"/>
  <c i="5" r="F37"/>
  <c i="1" r="BD58"/>
  <c i="5" r="F34"/>
  <c i="1" r="BA58"/>
  <c i="9" r="F37"/>
  <c i="1" r="BD62"/>
  <c i="4" r="F33"/>
  <c i="1" r="AZ57"/>
  <c i="6" r="F34"/>
  <c i="1" r="BA59"/>
  <c i="7" r="J33"/>
  <c i="1" r="AV60"/>
  <c i="2" r="F34"/>
  <c i="1" r="BA55"/>
  <c i="8" r="J34"/>
  <c i="1" r="AW61"/>
  <c i="9" r="F33"/>
  <c i="1" r="AZ62"/>
  <c i="2" r="F37"/>
  <c i="1" r="BD55"/>
  <c i="2" r="J33"/>
  <c i="1" r="AV55"/>
  <c i="6" r="F33"/>
  <c i="1" r="AZ59"/>
  <c i="7" r="F37"/>
  <c i="1" r="BD60"/>
  <c i="3" r="F33"/>
  <c i="1" r="AZ56"/>
  <c i="4" r="F37"/>
  <c i="1" r="BD57"/>
  <c i="10" r="F33"/>
  <c i="1" r="AZ63"/>
  <c i="3" r="F36"/>
  <c i="1" r="BC56"/>
  <c i="5" r="F36"/>
  <c i="1" r="BC58"/>
  <c i="10" r="J34"/>
  <c i="1" r="AW63"/>
  <c i="4" r="F34"/>
  <c i="1" r="BA57"/>
  <c i="7" r="F36"/>
  <c i="1" r="BC60"/>
  <c i="10" r="F37"/>
  <c i="1" r="BD63"/>
  <c i="4" r="F36"/>
  <c i="1" r="BC57"/>
  <c i="6" r="F36"/>
  <c i="1" r="BC59"/>
  <c i="7" r="F34"/>
  <c i="1" r="BA60"/>
  <c i="2" r="F33"/>
  <c i="1" r="AZ55"/>
  <c i="3" r="J33"/>
  <c i="1" r="AV56"/>
  <c i="5" r="J34"/>
  <c i="1" r="AW58"/>
  <c i="6" r="J33"/>
  <c i="1" r="AV59"/>
  <c i="8" r="F37"/>
  <c i="1" r="BD61"/>
  <c i="8" r="J33"/>
  <c i="1" r="AV61"/>
  <c i="8" r="F36"/>
  <c i="1" r="BC61"/>
  <c i="9" r="J34"/>
  <c i="1" r="AW62"/>
  <c i="10" r="F34"/>
  <c i="1" r="BA63"/>
  <c i="2" l="1" r="P93"/>
  <c i="1" r="AU55"/>
  <c i="4" r="T91"/>
  <c i="10" r="T85"/>
  <c r="T84"/>
  <c i="5" r="T91"/>
  <c r="T90"/>
  <c i="6" r="T83"/>
  <c i="2" r="R94"/>
  <c r="R93"/>
  <c i="6" r="P83"/>
  <c i="1" r="AU59"/>
  <c i="4" r="P229"/>
  <c r="P91"/>
  <c i="1" r="AU57"/>
  <c i="4" r="BK92"/>
  <c r="J92"/>
  <c r="J60"/>
  <c i="5" r="P91"/>
  <c r="P90"/>
  <c i="1" r="AU58"/>
  <c i="4" r="R92"/>
  <c r="R91"/>
  <c i="10" r="P85"/>
  <c r="P84"/>
  <c i="1" r="AU63"/>
  <c i="2" r="T94"/>
  <c r="T93"/>
  <c i="5" r="BK91"/>
  <c r="J91"/>
  <c r="J60"/>
  <c i="2" r="BK94"/>
  <c r="J94"/>
  <c r="J60"/>
  <c i="6" r="BK110"/>
  <c r="J110"/>
  <c r="J62"/>
  <c i="8" r="BK82"/>
  <c r="J82"/>
  <c r="J60"/>
  <c i="3" r="BK82"/>
  <c r="J82"/>
  <c r="J60"/>
  <c i="6" r="BK84"/>
  <c r="J84"/>
  <c r="J60"/>
  <c i="10" r="BK85"/>
  <c r="J85"/>
  <c r="J60"/>
  <c i="2" r="BK539"/>
  <c r="J539"/>
  <c r="J70"/>
  <c i="9" r="BK82"/>
  <c r="J82"/>
  <c r="J60"/>
  <c i="7" r="J84"/>
  <c r="J60"/>
  <c i="2" r="BK93"/>
  <c r="J93"/>
  <c r="J59"/>
  <c i="1" r="AT55"/>
  <c r="AT59"/>
  <c r="AT62"/>
  <c r="AT56"/>
  <c i="4" r="F35"/>
  <c i="1" r="BB57"/>
  <c r="AZ54"/>
  <c r="W29"/>
  <c r="BC54"/>
  <c r="W32"/>
  <c r="AT57"/>
  <c r="AT60"/>
  <c i="10" r="F35"/>
  <c i="1" r="BB63"/>
  <c r="BA54"/>
  <c r="AW54"/>
  <c r="AK30"/>
  <c i="3" r="F35"/>
  <c i="1" r="BB56"/>
  <c i="2" r="F35"/>
  <c i="1" r="BB55"/>
  <c r="AT58"/>
  <c i="7" r="F35"/>
  <c i="1" r="BB60"/>
  <c r="BD54"/>
  <c r="W33"/>
  <c i="5" r="F35"/>
  <c i="1" r="BB58"/>
  <c i="6" r="F35"/>
  <c i="1" r="BB59"/>
  <c i="7" r="J30"/>
  <c i="1" r="AG60"/>
  <c i="8" r="F35"/>
  <c i="1" r="BB61"/>
  <c r="AT61"/>
  <c i="9" r="F35"/>
  <c i="1" r="BB62"/>
  <c r="AT63"/>
  <c i="3" l="1" r="BK81"/>
  <c r="J81"/>
  <c r="J59"/>
  <c i="6" r="BK83"/>
  <c r="J83"/>
  <c i="9" r="BK81"/>
  <c r="J81"/>
  <c i="10" r="BK84"/>
  <c r="J84"/>
  <c i="4" r="BK91"/>
  <c r="J91"/>
  <c r="J59"/>
  <c i="5" r="BK90"/>
  <c r="J90"/>
  <c r="J59"/>
  <c i="8" r="BK81"/>
  <c r="J81"/>
  <c i="1" r="AN60"/>
  <c i="7" r="J39"/>
  <c i="1" r="AY54"/>
  <c i="6" r="J30"/>
  <c i="1" r="AG59"/>
  <c i="10" r="J30"/>
  <c i="1" r="AG63"/>
  <c i="2" r="J30"/>
  <c i="1" r="AG55"/>
  <c r="W30"/>
  <c i="9" r="J30"/>
  <c i="1" r="AG62"/>
  <c r="BB54"/>
  <c r="W31"/>
  <c r="AV54"/>
  <c r="AK29"/>
  <c r="AU54"/>
  <c i="8" r="J30"/>
  <c i="1" r="AG61"/>
  <c i="8" l="1" r="J59"/>
  <c i="9" r="J39"/>
  <c i="6" r="J39"/>
  <c i="10" r="J59"/>
  <c i="9" r="J59"/>
  <c i="8" r="J39"/>
  <c i="10" r="J39"/>
  <c i="6" r="J59"/>
  <c i="1" r="AN55"/>
  <c i="2" r="J39"/>
  <c i="1" r="AN59"/>
  <c r="AN62"/>
  <c r="AN61"/>
  <c r="AN63"/>
  <c i="3" r="J30"/>
  <c r="J39"/>
  <c i="4" r="J30"/>
  <c i="1" r="AG57"/>
  <c r="AN57"/>
  <c i="5" r="J30"/>
  <c i="1" r="AG58"/>
  <c r="AN58"/>
  <c r="AX54"/>
  <c r="AT54"/>
  <c l="1" r="AG56"/>
  <c r="AN56"/>
  <c i="4" r="J39"/>
  <c i="5" r="J39"/>
  <c i="1" l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<sst xmlns="http://schemas.openxmlformats.org/spreadsheetml/2006/main">
  <si>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</si>
  <si>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</si>
  <si>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</si>
  <si>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</si>
  <si>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</si>
  <si>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{e2aaa959-9c53-49ea-bf99-6173584970fb}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</si>
  <si>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</si>
  <si>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</si>
  <si>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</si>
  <si>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</si>
  <si>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</si>
  <si>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</si>
  <si>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</si>
  <si>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</si>
  <si>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219160017vv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</si>
  <si>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</si>
  <si>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</si>
  <si>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Mrlina, Vestec, Rožďalovice, zvýšení ochrany obcí výstavbou poldrů – poldr Mlýnec</t>
  </si>
  <si>
    <t>KSO:</t>
  </si>
  <si>
    <t/>
  </si>
  <si>
    <t>CC-CZ:</t>
  </si>
  <si>
    <t>Místo:</t>
  </si>
  <si>
    <t>Mlýnec u Kopidlna, Kopidlno</t>
  </si>
  <si>
    <t>Datum:</t>
  </si>
  <si>
    <t>4. 4. 2022</t>
  </si>
  <si>
    <t>Zadavatel:</t>
  </si>
  <si>
    <t>IČ:</t>
  </si>
  <si>
    <t>70890005</t>
  </si>
  <si>
    <t>Povodí Labe, státní podnik</t>
  </si>
  <si>
    <t>DIČ:</t>
  </si>
  <si>
    <t>CZ70890005</t>
  </si>
  <si>
    <t>Uchazeč:</t>
  </si>
  <si>
    <t>Vyplň údaj</t>
  </si>
  <si>
    <t>Projektant:</t>
  </si>
  <si>
    <t>35801051</t>
  </si>
  <si>
    <t>Vodotika, a.s.</t>
  </si>
  <si>
    <t>True</t>
  </si>
  <si>
    <t>Zpracovatel:</t>
  </si>
  <si>
    <t xml:space="preserve"> </t>
  </si>
  <si>
    <t>Poznámka:</t>
  </si>
  <si>
    <t>Soupis prací je sestaven s využitím Cenové soustavy ÚRS CU 2022/I.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</si>
  <si>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</si>
  <si>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</si>
  <si>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</si>
  <si>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</si>
  <si>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</si>
  <si>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</si>
  <si>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</si>
  <si>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</si>
  <si>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</si>
  <si>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</si>
  <si>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</si>
  <si>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</si>
  <si>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</si>
  <si>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</si>
  <si>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</si>
  <si>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</si>
  <si>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</si>
  <si>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</si>
  <si>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</si>
  <si>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</si>
  <si>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</si>
  <si>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</si>
  <si>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</si>
  <si>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</si>
  <si>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</si>
  <si>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</si>
  <si>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</si>
  <si>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</si>
  <si>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</si>
  <si>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</si>
  <si>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</si>
  <si>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</si>
  <si>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</si>
  <si>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</si>
  <si>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</si>
  <si>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</si>
  <si>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</si>
  <si>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</si>
  <si>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</si>
  <si>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1.1</t>
  </si>
  <si>
    <t>SO 01.1 - Hráz</t>
  </si>
  <si>
    <t>STA</t>
  </si>
  <si>
    <t>1</t>
  </si>
  <si>
    <t>{3c2b614a-d398-462f-8277-eb92ac35a345}</t>
  </si>
  <si>
    <t>2</t>
  </si>
  <si>
    <t>1.2</t>
  </si>
  <si>
    <t>SO 01.2 - Kontrolní měření</t>
  </si>
  <si>
    <t>{7affdfc1-2a60-4593-8a16-141dced20f26}</t>
  </si>
  <si>
    <t>2.</t>
  </si>
  <si>
    <t>SO 02 - Mostek ve zdrži</t>
  </si>
  <si>
    <t>{1a51a9db-ba27-45e4-a84d-6c0e0c33c6c9}</t>
  </si>
  <si>
    <t>3.</t>
  </si>
  <si>
    <t>SO 03 - Sdružený objekt</t>
  </si>
  <si>
    <t>{edfd3136-315b-428c-a81e-fce33e342e96}</t>
  </si>
  <si>
    <t>5.</t>
  </si>
  <si>
    <t>SO 05 - Přípojka NN</t>
  </si>
  <si>
    <t>{e3b612ae-4e5e-4b0c-84de-db9f2a0213d0}</t>
  </si>
  <si>
    <t>6.</t>
  </si>
  <si>
    <t>SO 06 - Vegetační úpravy</t>
  </si>
  <si>
    <t>{806cd424-d229-4082-aaf0-6ef051312359}</t>
  </si>
  <si>
    <t>PS01.1</t>
  </si>
  <si>
    <t>PS 01.1 - Uzávěry sdruženého objektu - strojne technologická část</t>
  </si>
  <si>
    <t>PRO</t>
  </si>
  <si>
    <t>{1c60854b-f114-44d1-af36-9170d02fd1fa}</t>
  </si>
  <si>
    <t>PS01.2</t>
  </si>
  <si>
    <t>PS 01.2 - Uzávěry sdruženého objektu - elektro technologická část</t>
  </si>
  <si>
    <t>{e5c667a3-5898-41bd-b663-e614542faca7}</t>
  </si>
  <si>
    <t>VON</t>
  </si>
  <si>
    <t>Vedlejší a ostatní náklady</t>
  </si>
  <si>
    <t>{5514c626-1867-4d67-a8ab-d21ecdeacd83}</t>
  </si>
  <si>
    <t>KRYCÍ LIST SOUPISU PRACÍ</t>
  </si>
  <si>
    <t>Objekt:</t>
  </si>
  <si>
    <t>1.1 - SO 01.1 - Hráz</t>
  </si>
  <si>
    <t>Ing. Katarína Petrášová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</si>
  <si>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</si>
  <si>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</si>
  <si>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</si>
  <si>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</si>
  <si>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</si>
  <si>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</si>
  <si>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</si>
  <si>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</si>
  <si>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</si>
  <si>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</si>
  <si>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</si>
  <si>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</si>
  <si>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</si>
  <si>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</si>
  <si>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</si>
  <si>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</si>
  <si>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</si>
  <si>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</si>
  <si>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</si>
  <si>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</si>
  <si>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</si>
  <si>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</si>
  <si>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</si>
  <si>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</si>
  <si>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</si>
  <si>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</si>
  <si>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</si>
  <si>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</si>
  <si>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</si>
  <si>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</si>
  <si>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</si>
  <si>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</si>
  <si>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</si>
  <si>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</si>
  <si>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</si>
  <si>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</si>
  <si>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113107246</t>
  </si>
  <si>
    <t>Odstranění podkladu živičného tl přes 250 do 300 mm strojně pl přes 200 m2</t>
  </si>
  <si>
    <t>m2</t>
  </si>
  <si>
    <t>CS ÚRS 2022 01</t>
  </si>
  <si>
    <t>4</t>
  </si>
  <si>
    <t>1289203817</t>
  </si>
  <si>
    <t>PP</t>
  </si>
  <si>
    <t>Odstranění podkladů nebo krytů strojně plochy jednotlivě přes 200 m2 s přemístěním hmot na skládku na vzdálenost do 20 m nebo s naložením na dopravní prostředek živičných, o tl. vrstvy přes 250 do 300 mm</t>
  </si>
  <si>
    <t>Online PSC</t>
  </si>
  <si>
    <t>https://podminky.urs.cz/item/CS_URS_2022_01/113107246</t>
  </si>
  <si>
    <t>VV</t>
  </si>
  <si>
    <t>"D-1.1.5, tl.300mm" 1971,064</t>
  </si>
  <si>
    <t>121151113</t>
  </si>
  <si>
    <t>Sejmutí ornice plochy do 500 m2 tl vrstvy do 200 mm strojně</t>
  </si>
  <si>
    <t>668370455</t>
  </si>
  <si>
    <t>Sejmutí ornice strojně při souvislé ploše přes 100 do 500 m2, tl. vrstvy do 200 mm</t>
  </si>
  <si>
    <t>https://podminky.urs.cz/item/CS_URS_2022_01/121151113</t>
  </si>
  <si>
    <t>P</t>
  </si>
  <si>
    <t>Poznámka k položce:_x000d_
sejmutí humusní horní vrstvy, tl. 200 mm, dle D-3.5</t>
  </si>
  <si>
    <t>"D1.1/9 Odvodňovací příkop : odhumusování tl. 200 mm" ((75*1,005)+(50*0,983)+(50*0,809)+(50*0,769)+(67,66*0,691))/0,2</t>
  </si>
  <si>
    <t>3</t>
  </si>
  <si>
    <t>122251406</t>
  </si>
  <si>
    <t>Vykopávky v zemníku na suchu v hornině třídy těžitelnosti I skupiny 3 objem do 5000 m3 strojně</t>
  </si>
  <si>
    <t>m3</t>
  </si>
  <si>
    <t>-1956383688</t>
  </si>
  <si>
    <t>Vykopávky v zemnících na suchu strojně zapažených i nezapažených v hornině třídy těžitelnosti I skupiny 3 přes 1 000 do 5 000 m3</t>
  </si>
  <si>
    <t>https://podminky.urs.cz/item/CS_URS_2022_01/122251406</t>
  </si>
  <si>
    <t>"D-1.1.5" 1697,798</t>
  </si>
  <si>
    <t>"D-1.1.6, Propustek DN600" 318,045</t>
  </si>
  <si>
    <t>"D-1.1.9-11, Odvodňovací příkop" 763,367</t>
  </si>
  <si>
    <t>Součet</t>
  </si>
  <si>
    <t>122251106</t>
  </si>
  <si>
    <t>Odkopávky a prokopávky nezapažené v hornině třídy těžitelnosti I skupiny 3 objem do 5000 m3 strojně</t>
  </si>
  <si>
    <t>-1468096214</t>
  </si>
  <si>
    <t>Odkopávky a prokopávky nezapažené strojně v hornině třídy těžitelnosti I skupiny 3 přes 1 000 do 5 000 m3</t>
  </si>
  <si>
    <t>https://podminky.urs.cz/item/CS_URS_2022_01/122251106</t>
  </si>
  <si>
    <t>"odstranění nevhodného materiálu , tl. 300 mm"</t>
  </si>
  <si>
    <t>"D1.1/5" 4016,713</t>
  </si>
  <si>
    <t>"D1.1/7, Příjezd pod hráz" 341,194</t>
  </si>
  <si>
    <t>"D1.1/8, Příjezd k sdruženému objektu" 395,486</t>
  </si>
  <si>
    <t>5</t>
  </si>
  <si>
    <t>11420330R</t>
  </si>
  <si>
    <t>Odstranění nevhodného materiálu z výkopové zeminy</t>
  </si>
  <si>
    <t>1619804646</t>
  </si>
  <si>
    <t>"např. organický materiál, cca 15 % z celkového množství, včetně naložení"</t>
  </si>
  <si>
    <t>4753,393*0,15</t>
  </si>
  <si>
    <t>6</t>
  </si>
  <si>
    <t>132251101</t>
  </si>
  <si>
    <t>Hloubení rýh nezapažených š do 800 mm v hornině třídy těžitelnosti I skupiny 3 objem do 20 m3 strojně</t>
  </si>
  <si>
    <t>-195577903</t>
  </si>
  <si>
    <t>Hloubení nezapažených rýh šířky do 800 mm strojně s urovnáním dna do předepsaného profilu a spádu v hornině třídy těžitelnosti I skupiny 3 do 20 m3</t>
  </si>
  <si>
    <t>https://podminky.urs.cz/item/CS_URS_2022_01/132251101</t>
  </si>
  <si>
    <t>"chránička telefonniho kabelu" 3,3*0,6*1,0</t>
  </si>
  <si>
    <t>7</t>
  </si>
  <si>
    <t>162251102</t>
  </si>
  <si>
    <t>Vodorovné přemístění přes 20 do 50 m výkopku/sypaniny z horniny třídy těžitelnosti I skupiny 1 až 3</t>
  </si>
  <si>
    <t>837888175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</si>
  <si>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</si>
  <si>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https://podminky.urs.cz/item/CS_URS_2022_01/162251102</t>
  </si>
  <si>
    <t>Poznámka k položce:_x000d_
Přebytky z SO 02,03 a 05 se využijí v rámci SO 01.</t>
  </si>
  <si>
    <t>"výkop na mezideponii" 2779,21</t>
  </si>
  <si>
    <t>"odstraněný nevhodný materiál na mezideponii" 4753,393</t>
  </si>
  <si>
    <t>"výkop z rýhy na mezideponii" 1,98</t>
  </si>
  <si>
    <t>Mezisoučet</t>
  </si>
  <si>
    <t>"zpět na zahumusování (odpočet nakupované chybějící ornice)" (1723,963+14924,359)*0,2-10,8</t>
  </si>
  <si>
    <t>"zemní materiál z mezideponie zpět na zásypy a násypy - včetně přebytečné zeminy z SO 02 (47,03 m3) a z SO 05 (0,826 m3)"</t>
  </si>
  <si>
    <t>386,357+5331,73</t>
  </si>
  <si>
    <t>odpočet využitelného vybouraného předrceného materiálu z SO 01, SO 02 a SO 03</t>
  </si>
  <si>
    <t>-((52,105+473,055)+16,277+(34,32+126,528))</t>
  </si>
  <si>
    <t>odpočet nakupované chybějící zeminy</t>
  </si>
  <si>
    <t>-2186,586</t>
  </si>
  <si>
    <t>8</t>
  </si>
  <si>
    <t>167151111</t>
  </si>
  <si>
    <t>Nakládání výkopku z hornin třídy těžitelnosti I skupiny 1 až 3 přes 100 m3</t>
  </si>
  <si>
    <t>-761344868</t>
  </si>
  <si>
    <t>Nakládání, skládání a překládání neulehlého výkopku nebo sypaniny strojně nakládání, množství přes 100 m3, z hornin třídy těžitelnosti I, skupiny 1 až 3</t>
  </si>
  <si>
    <t>https://podminky.urs.cz/item/CS_URS_2022_01/167151111</t>
  </si>
  <si>
    <t>Poznámka k položce:_x000d_
Přebytky z SO 02,03 a 05 se využijiví v rámci SO 01.</t>
  </si>
  <si>
    <t>"zpět na zahumusování (odpočet nakupované chybějící ornice)"</t>
  </si>
  <si>
    <t>(1723,963+14924,359)*0,2-10,8</t>
  </si>
  <si>
    <t>9</t>
  </si>
  <si>
    <t>171151131</t>
  </si>
  <si>
    <t>Uložení sypaniny z hornin nesoudržných a soudržných střídavě do násypů zhutněných strojně</t>
  </si>
  <si>
    <t>32994482</t>
  </si>
  <si>
    <t>Uložení sypanin do násypů strojně s rozprostřením sypaniny ve vrstvách a s hrubým urovnáním zhutněných z hornin nesoudržných a soudržných střídavě ukládaných</t>
  </si>
  <si>
    <t>https://podminky.urs.cz/item/CS_URS_2022_01/171151131</t>
  </si>
  <si>
    <t>"D1.1/5 : násyp hráze" 4411,111</t>
  </si>
  <si>
    <t>"D1.1/7 : příjezd pod hráz" 519,43</t>
  </si>
  <si>
    <t>"D1.1/8 : příjezd k sdruženému objektu" 401,189</t>
  </si>
  <si>
    <t>10</t>
  </si>
  <si>
    <t>174151101</t>
  </si>
  <si>
    <t>Zásyp jam, šachet rýh nebo kolem objektů sypaninou se zhutněním</t>
  </si>
  <si>
    <t>1437677433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</si>
  <si>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</si>
  <si>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</si>
  <si>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"D1.1/6 Propustek DN600" 226,4</t>
  </si>
  <si>
    <t>"D1.1/9 Zásyp telef. kábla" 1,93</t>
  </si>
  <si>
    <t>"D1.1/13 Propustek v zdrži" 5,734*27,53</t>
  </si>
  <si>
    <t>11</t>
  </si>
  <si>
    <t>M</t>
  </si>
  <si>
    <t>10364100R</t>
  </si>
  <si>
    <t xml:space="preserve">zemina pro terénní úpravy - tříděná </t>
  </si>
  <si>
    <t>253241464</t>
  </si>
  <si>
    <t>dodání chybějící zeminy, včetně dopravy</t>
  </si>
  <si>
    <t>zemina vhodná, velmi vhodná, nebo výborná dle tab. 5 (Vhodnost zemin pro různé zóny hutněných hrází) v ČSN 752410 Malé vodní nádrže</t>
  </si>
  <si>
    <t>filtrační součinitel zeminy K = 10^(-6) m/s nebo menší</t>
  </si>
  <si>
    <t>zemina potřebná do násypů a zásypů</t>
  </si>
  <si>
    <t>(5331,73+386,187)</t>
  </si>
  <si>
    <t>"odpočet zeminy z výkopů v SO 01"</t>
  </si>
  <si>
    <t>-(2779,21+1,98)</t>
  </si>
  <si>
    <t>"odpočet předrceného materiálu z SO 01 (do násypu těles příjezdových komunikací pod hráz a ke sdruženému objektu)"</t>
  </si>
  <si>
    <t>"živice"</t>
  </si>
  <si>
    <t>-1971,064*0,30*0,8</t>
  </si>
  <si>
    <t>"zdivo"</t>
  </si>
  <si>
    <t>-65,131*0,8</t>
  </si>
  <si>
    <t>"odpočet přebytečné zeminy z SO 02"</t>
  </si>
  <si>
    <t xml:space="preserve"> -47,03</t>
  </si>
  <si>
    <t>"odpočet předrceného materiálu z SO 02 (do násypu těles příjezdových komunikací pod hráz a ke sdruženému objektu)"</t>
  </si>
  <si>
    <t>-20,346*0,8</t>
  </si>
  <si>
    <t>"odpočet předrceného materiálu z SO 03 (do násypu těles příjezdových komunikací pod hráz a ke sdruženému objektu)"</t>
  </si>
  <si>
    <t>"železobeton"</t>
  </si>
  <si>
    <t>-42,90*0,8</t>
  </si>
  <si>
    <t>-158,16*0,8</t>
  </si>
  <si>
    <t>"odpočet přebytečné zeminy z SO 05"</t>
  </si>
  <si>
    <t>-0,826</t>
  </si>
  <si>
    <t>12</t>
  </si>
  <si>
    <t>175151101</t>
  </si>
  <si>
    <t>Obsypání potrubí strojně sypaninou bez prohození, uloženou do 3 m</t>
  </si>
  <si>
    <t>1266314980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</si>
  <si>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</si>
  <si>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https://podminky.urs.cz/item/CS_URS_2022_01/175151101</t>
  </si>
  <si>
    <t>Poznámka k položce:_x000d_
Materiál z výkopů</t>
  </si>
  <si>
    <t>"D1.1/13 Propustek ve zdrži - obsyp z písku" 1,253*27,53</t>
  </si>
  <si>
    <t>13</t>
  </si>
  <si>
    <t>58156546R</t>
  </si>
  <si>
    <t>písek tříděný frakce 0 - 4 mm</t>
  </si>
  <si>
    <t>-861138421</t>
  </si>
  <si>
    <t>dodávka písku, včetně dopravy</t>
  </si>
  <si>
    <t xml:space="preserve">"D1.1/13 Propustek ve zdrži - obsyp z písku" </t>
  </si>
  <si>
    <t>1,253*27,53</t>
  </si>
  <si>
    <t>14</t>
  </si>
  <si>
    <t>181152302</t>
  </si>
  <si>
    <t>Úprava pláně pro silnice a dálnice v zářezech se zhutněním</t>
  </si>
  <si>
    <t>-820149726</t>
  </si>
  <si>
    <t>Úprava pláně na stavbách silnic a dálnic strojně v zářezech mimo skalních se zhutněním</t>
  </si>
  <si>
    <t>https://podminky.urs.cz/item/CS_URS_2022_01/181152302</t>
  </si>
  <si>
    <t>"pod těsnicí stěnou"</t>
  </si>
  <si>
    <t>510,0*1,30</t>
  </si>
  <si>
    <t>181451121</t>
  </si>
  <si>
    <t>Založení lučního trávníku výsevem pl přes 1000 m2 v rovině a ve svahu do 1:5</t>
  </si>
  <si>
    <t>1564608040</t>
  </si>
  <si>
    <t>Založení trávníku na půdě předem připravené plochy přes 1000 m2 výsevem včetně utažení lučního v rovině nebo na svahu do 1:5</t>
  </si>
  <si>
    <t>https://podminky.urs.cz/item/CS_URS_2022_01/181451121</t>
  </si>
  <si>
    <t>"D1.1/5" 553,162</t>
  </si>
  <si>
    <t>"D1.1/7" 188,21</t>
  </si>
  <si>
    <t>"D1.1/8" 323,437</t>
  </si>
  <si>
    <t>"D1.1/12" 659,154</t>
  </si>
  <si>
    <t>16</t>
  </si>
  <si>
    <t>00572100</t>
  </si>
  <si>
    <t>osivo jetelotráva intenzivní víceletá</t>
  </si>
  <si>
    <t>kg</t>
  </si>
  <si>
    <t>1221329415</t>
  </si>
  <si>
    <t>1723,963*0,015 "Přepočtené koeficientem množství</t>
  </si>
  <si>
    <t>17</t>
  </si>
  <si>
    <t>181451122</t>
  </si>
  <si>
    <t>Založení lučního trávníku výsevem pl přes 1000 m2 ve svahu přes 1:5 do 1:2</t>
  </si>
  <si>
    <t>900892128</t>
  </si>
  <si>
    <t>Založení trávníku na půdě předem připravené plochy přes 1000 m2 výsevem včetně utažení lučního na svahu přes 1:5 do 1:2</t>
  </si>
  <si>
    <t>https://podminky.urs.cz/item/CS_URS_2022_01/181451122</t>
  </si>
  <si>
    <t>"D1.1/5" 12229,628</t>
  </si>
  <si>
    <t>"D1.1/7" 623,127</t>
  </si>
  <si>
    <t>"D1.1/8" 568,442</t>
  </si>
  <si>
    <t>"D1.1/9" 559,379</t>
  </si>
  <si>
    <t>"D1.1/12"943,783</t>
  </si>
  <si>
    <t>18</t>
  </si>
  <si>
    <t>158118608</t>
  </si>
  <si>
    <t>14924,359*0,015 "Přepočtené koeficientem množství</t>
  </si>
  <si>
    <t>19</t>
  </si>
  <si>
    <t>181351113</t>
  </si>
  <si>
    <t>Rozprostření ornice tl vrstvy do 200 mm pl přes 500 m2 v rovině nebo ve svahu do 1:5 strojně</t>
  </si>
  <si>
    <t>1541462601</t>
  </si>
  <si>
    <t>Rozprostření a urovnání ornice v rovině nebo ve svahu sklonu do 1:5 strojně při souvislé ploše přes 500 m2, tl. vrstvy do 200 mm</t>
  </si>
  <si>
    <t>https://podminky.urs.cz/item/CS_URS_2022_01/181351113</t>
  </si>
  <si>
    <t>"D1.1/7 , tl.200mm" 37,642/0,2</t>
  </si>
  <si>
    <t>"D1.1/8 , tl.200mm" 64,687/0,2</t>
  </si>
  <si>
    <t>20</t>
  </si>
  <si>
    <t>181351115</t>
  </si>
  <si>
    <t>Rozprostření ornice tl vrstvy přes 250 do 300 mm pl přes 500 m2 v rovině nebo ve svahu do 1:5 strojně</t>
  </si>
  <si>
    <t>-1638797292</t>
  </si>
  <si>
    <t>Rozprostření a urovnání ornice v rovině nebo ve svahu sklonu do 1:5 strojně při souvislé ploše přes 500 m2, tl. vrstvy přes 250 do 300 mm</t>
  </si>
  <si>
    <t>https://podminky.urs.cz/item/CS_URS_2022_01/181351115</t>
  </si>
  <si>
    <t>"D1.1/5 , tl.300mm " 165,949/0,3</t>
  </si>
  <si>
    <t>"D1.1/12, tl.300mm" 197,746/0,3</t>
  </si>
  <si>
    <t>182351133</t>
  </si>
  <si>
    <t>Rozprostření ornice pl přes 500 m2 ve svahu nad 1:5 tl vrstvy do 200 mm strojně</t>
  </si>
  <si>
    <t>-202605845</t>
  </si>
  <si>
    <t>Rozprostření a urovnání ornice ve svahu sklonu přes 1:5 strojně při souvislé ploše přes 500 m2, tl. vrstvy do 200 mm</t>
  </si>
  <si>
    <t>https://podminky.urs.cz/item/CS_URS_2022_01/182351133</t>
  </si>
  <si>
    <t>"D1.1/7, tl.200mm" 124,625/0,2</t>
  </si>
  <si>
    <t>"D1.1/8, tl.200mm" 113,688/0,2</t>
  </si>
  <si>
    <t>"D1.1/9, tl.200mm" 111,874/0,2</t>
  </si>
  <si>
    <t>22</t>
  </si>
  <si>
    <t>182351135</t>
  </si>
  <si>
    <t>Rozprostření ornice pl přes 500 m2 ve svahu přes 1:5 tl vrstvy přes 250 do 300 mm strojně</t>
  </si>
  <si>
    <t>-759097316</t>
  </si>
  <si>
    <t>Rozprostření a urovnání ornice ve svahu sklonu přes 1:5 strojně při souvislé ploše přes 500 m2, tl. vrstvy přes 250 do 300 mm</t>
  </si>
  <si>
    <t>https://podminky.urs.cz/item/CS_URS_2022_01/182351135</t>
  </si>
  <si>
    <t>"D1.1/5, tl.300mm" 3668,88/0,3</t>
  </si>
  <si>
    <t>"D1.1/12, tl.300mm" 283,135/0,3</t>
  </si>
  <si>
    <t>23</t>
  </si>
  <si>
    <t>10364101R</t>
  </si>
  <si>
    <t xml:space="preserve">zemina pro terénní úpravy -  ornice </t>
  </si>
  <si>
    <t>951672581</t>
  </si>
  <si>
    <t>nákup včetně dopravy</t>
  </si>
  <si>
    <t>chybějící ornice (sejmutá ornice z SO 01, SO 02 a SO 03, ponížená o potřebné rozprostření ornice v SO 01)</t>
  </si>
  <si>
    <t>(452,516+4315,710)-(250,178+47,498+419,366)</t>
  </si>
  <si>
    <t>odpočet zemního materiálu (viz. pol. odkopávky) poníženého o vytříděný organický materiál</t>
  </si>
  <si>
    <t>-(4753,393-713,009)</t>
  </si>
  <si>
    <t>24</t>
  </si>
  <si>
    <t>R1-SANACE</t>
  </si>
  <si>
    <t>Sanace černé skládky</t>
  </si>
  <si>
    <t>-1647955908</t>
  </si>
  <si>
    <t>Poznámka k položce:_x000d_
Dle D.1.1/12_x000d_
Odtěžení černé skládky odpadu na hloubku 2m včetně odvozu na legálni skládku._x000d_
Odhad 2600m3</t>
  </si>
  <si>
    <t>2600,0</t>
  </si>
  <si>
    <t>Zakládání</t>
  </si>
  <si>
    <t>25</t>
  </si>
  <si>
    <t>261121911</t>
  </si>
  <si>
    <t>Doplnění samotuhnoucí jílocementové výplně pro podzemní stěny</t>
  </si>
  <si>
    <t>7750824</t>
  </si>
  <si>
    <t>Samotuhnoucí jílocementová výplň podzemní stěny doplnění samotuhnoucí jílocementové výplně</t>
  </si>
  <si>
    <t>https://podminky.urs.cz/item/CS_URS_2022_01/261121911</t>
  </si>
  <si>
    <t>"D1.1/5 : jílovocementová zálivka základu tl.200mm" 96,547</t>
  </si>
  <si>
    <t>Svislé a kompletní konstrukce</t>
  </si>
  <si>
    <t>26</t>
  </si>
  <si>
    <t>321321116</t>
  </si>
  <si>
    <t>Konstrukce vodních staveb ze ŽB mrazuvzdorného tř. C 30/37</t>
  </si>
  <si>
    <t>1628624087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</si>
  <si>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</si>
  <si>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https://podminky.urs.cz/item/CS_URS_2022_01/321321116</t>
  </si>
  <si>
    <t>Poznámka k položce:_x000d_
C 30/37 (B30) XC4, XF4-Cl0,4-Dmax 16-S2 (ČSN EN 12 390-8)</t>
  </si>
  <si>
    <t>"D1.1/5 : žb těsníci prvek (Opěrná zeď)" 493,462</t>
  </si>
  <si>
    <t xml:space="preserve">"D1.1/6 , Propustek DN600 :  vtoková část" 9,5*1,882</t>
  </si>
  <si>
    <t xml:space="preserve">"D1.1/6 , Propustek DN600 :  výtoková část" 6,9*1,842</t>
  </si>
  <si>
    <t xml:space="preserve">"D1.1/6 , Propustek DN600 :  výtoková část-rozšíření tl200mm" 0,266</t>
  </si>
  <si>
    <t xml:space="preserve">"D1.1/6 , Propustek DN600 :  doska" (6,042*6,9*0,5)</t>
  </si>
  <si>
    <t>"D1.1/6 , Práh: " 1,5</t>
  </si>
  <si>
    <t>"D1.1/10 , Odvodňovací příkop - boční přeliv" (1,62*0,3)+(0,835*0,3)+(0,728*1,45)</t>
  </si>
  <si>
    <t>"D1.1/10 , Odvodňovací příkop - Propustek 1" (2*4,6*1,5*0,3)+(1,47*0,3*4,6)+(1,463*0,3*4,6)-(3,14*0,3*0,3*0,3*2)</t>
  </si>
  <si>
    <t>"D1.1/10 , Odvodňovací příkop - Propustek 2" (3,6*1,5*0,3)+(3,8*1,5*0,3)+(1,472*0,3*3,6)+(1,3*0,3*3,8)-(3,14*0,3*0,3*0,3*2)</t>
  </si>
  <si>
    <t>"D1.1/13 , Propustek ve zdrži" (1,952*1,6*0,3)+(2,63*2,29*0,3)+(0,659*0,3*2)+(0,99*0,3*2)+(0,8*1,6*0,3)+(0,9*2,29*0,3)-(3,14*0,3*0,3*0,3*2)</t>
  </si>
  <si>
    <t>27</t>
  </si>
  <si>
    <t>321351010</t>
  </si>
  <si>
    <t>Bednění konstrukcí vodních staveb rovinné - zřízení</t>
  </si>
  <si>
    <t>-1877410003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</si>
  <si>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</si>
  <si>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https://podminky.urs.cz/item/CS_URS_2022_01/321351010</t>
  </si>
  <si>
    <t>"D1.1/5" 3108,025</t>
  </si>
  <si>
    <t>"D1.1/6" 136,25</t>
  </si>
  <si>
    <t>"D1.1/10" 7,055</t>
  </si>
  <si>
    <t>"D1.1/11" 45,308+32,356</t>
  </si>
  <si>
    <t>"D1.1/13" 30,100</t>
  </si>
  <si>
    <t>28</t>
  </si>
  <si>
    <t>321352010</t>
  </si>
  <si>
    <t>Bednění konstrukcí vodních staveb rovinné - odstranění</t>
  </si>
  <si>
    <t>-1834561305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</si>
  <si>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</si>
  <si>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https://podminky.urs.cz/item/CS_URS_2022_01/321352010</t>
  </si>
  <si>
    <t>29</t>
  </si>
  <si>
    <t>321366111</t>
  </si>
  <si>
    <t>Výztuž železobetonových konstrukcí vodních staveb z oceli 10 505 D do 12 mm</t>
  </si>
  <si>
    <t>t</t>
  </si>
  <si>
    <t>831470296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</si>
  <si>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</si>
  <si>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https://podminky.urs.cz/item/CS_URS_2022_01/321366111</t>
  </si>
  <si>
    <t>Poznámka k položce:_x000d_
10 505-R(B500A)</t>
  </si>
  <si>
    <t>"odhad 95kg/m3" 95*564,77/1000</t>
  </si>
  <si>
    <t>30</t>
  </si>
  <si>
    <t>321368211</t>
  </si>
  <si>
    <t>Výztuž železobetonových konstrukcí vodních staveb ze svařovaných sítí</t>
  </si>
  <si>
    <t>68242208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</si>
  <si>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</si>
  <si>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https://podminky.urs.cz/item/CS_URS_2022_01/321368211</t>
  </si>
  <si>
    <t>"D-1.1.3 - detail opěrní zídky" 19,001</t>
  </si>
  <si>
    <t>31</t>
  </si>
  <si>
    <t>13021012</t>
  </si>
  <si>
    <t>tyč ocelová kruhová žebírková DIN 488 jakost B500B (10 505) výztuž do betonu D 10mm</t>
  </si>
  <si>
    <t>1359557028</t>
  </si>
  <si>
    <t>Poznámka k položce:_x000d_
Hmotnost: 0,62 kg/m</t>
  </si>
  <si>
    <t>"D-1.1.3 : propojovací výztuž , 0,617kg/m , každých 0,15m, délky 1m"((0,617*(1*2*207,366*6,67))+(0,617*(1*2*270,61*6,67)))/1000</t>
  </si>
  <si>
    <t>32</t>
  </si>
  <si>
    <t>388995211</t>
  </si>
  <si>
    <t>Chránička kabelů z trub HDPE v římse DN 80</t>
  </si>
  <si>
    <t>m</t>
  </si>
  <si>
    <t>-607214310</t>
  </si>
  <si>
    <t>Chránička kabelů v římse z trub HDPE do DN 80</t>
  </si>
  <si>
    <t>https://podminky.urs.cz/item/CS_URS_2022_01/388995211</t>
  </si>
  <si>
    <t>"chránička telef. kábla" 3,3</t>
  </si>
  <si>
    <t>Vodorovné konstrukce</t>
  </si>
  <si>
    <t>33</t>
  </si>
  <si>
    <t>451315114</t>
  </si>
  <si>
    <t>Podkladní nebo výplňová vrstva z betonu C 12/15 tl do 100 mm</t>
  </si>
  <si>
    <t>-274742342</t>
  </si>
  <si>
    <t>Podkladní a výplňové vrstvy z betonu prostého tloušťky do 100 mm, z betonu C 12/15</t>
  </si>
  <si>
    <t>https://podminky.urs.cz/item/CS_URS_2022_01/451315114</t>
  </si>
  <si>
    <t>Poznámka k položce:_x000d_
tl.100mm_x000d_
_x000d_
Ocel do betonu 10 505 – R (B500B)</t>
  </si>
  <si>
    <t>"D1.1/5" 112,93/0,1</t>
  </si>
  <si>
    <t>"D1.1/6" 5,609/0,1</t>
  </si>
  <si>
    <t>"D1.1/10" ((2,217*0,3)+(3,19*0,3)+(2,661*1,45))</t>
  </si>
  <si>
    <t>"D1.1/11 , Propustek 1+Propustek2" (1,583*4,6*2)+((1,583*3,6)+(1,583*3,8))</t>
  </si>
  <si>
    <t>"D1.1/13" (2,952*1,8)+(3,63*2,39)</t>
  </si>
  <si>
    <t>34</t>
  </si>
  <si>
    <t>451573111</t>
  </si>
  <si>
    <t>Lože pod potrubí otevřený výkop ze štěrkopísku</t>
  </si>
  <si>
    <t>-199399960</t>
  </si>
  <si>
    <t>Lože pod potrubí, stoky a drobné objekty v otevřeném výkopu z písku a štěrkopísku do 63 mm</t>
  </si>
  <si>
    <t>https://podminky.urs.cz/item/CS_URS_2022_01/451573111</t>
  </si>
  <si>
    <t>"D1.1/13, Propustek ve zdrži : pískový podsyp tl200mm" (1,2*26,33*0,2)+(1,2*0,6*0,3*2)</t>
  </si>
  <si>
    <t>35</t>
  </si>
  <si>
    <t>457971122</t>
  </si>
  <si>
    <t>Zřízení vrstvy z geotextilie o sklonu přes 10° do 35° š přes 3 do 7,5 m</t>
  </si>
  <si>
    <t>-900568005</t>
  </si>
  <si>
    <t>Zřízení vrstvy z geotextilie s přesahem bez připevnění k podkladu, s potřebným dočasným zatěžováním včetně zakotvení okraje o sklonu přes 10° do 35°, šířky geotextilie přes 3 do 7,5 m</t>
  </si>
  <si>
    <t>https://podminky.urs.cz/item/CS_URS_2022_01/457971122</t>
  </si>
  <si>
    <t>"D1.1/5" 6599,02</t>
  </si>
  <si>
    <t>"D1.1/7" 1039,157</t>
  </si>
  <si>
    <t>"D1.18" 1117,561</t>
  </si>
  <si>
    <t>"D1.1/9" 1561,691</t>
  </si>
  <si>
    <t>36</t>
  </si>
  <si>
    <t>69311085</t>
  </si>
  <si>
    <t>geotextilie netkaná separační, ochranná, filtrační, drenážní PP 800g/m2</t>
  </si>
  <si>
    <t>549485274</t>
  </si>
  <si>
    <t>"ztratné 8 %"</t>
  </si>
  <si>
    <t>10317,429*1,08</t>
  </si>
  <si>
    <t>37</t>
  </si>
  <si>
    <t>463212111</t>
  </si>
  <si>
    <t>Rovnanina z lomového kamene upraveného s vyklínováním spár úlomky kamene</t>
  </si>
  <si>
    <t>-1117705495</t>
  </si>
  <si>
    <t>Rovnanina z lomového kamene upraveného, tříděného jakékoliv tloušťky rovnaniny s vyklínováním spár a dutin úlomky kamene</t>
  </si>
  <si>
    <t>https://podminky.urs.cz/item/CS_URS_2022_01/463212111</t>
  </si>
  <si>
    <t>Poznámka k položce:_x000d_
tl.200mm</t>
  </si>
  <si>
    <t>"D1.1/6" 8,672</t>
  </si>
  <si>
    <t>"D1.1/13" 0,861</t>
  </si>
  <si>
    <t>38</t>
  </si>
  <si>
    <t>464541111</t>
  </si>
  <si>
    <t>Pohoz ze štěrkodrti zrno do 63 mm z terénu</t>
  </si>
  <si>
    <t>1292649443</t>
  </si>
  <si>
    <t>Pohoz dna nebo svahů jakékoliv tloušťky ze štěrkodrtí, z terénu, frakce do 63 mm</t>
  </si>
  <si>
    <t>https://podminky.urs.cz/item/CS_URS_2022_01/464541111</t>
  </si>
  <si>
    <t>"D1.1/9 Odvodňovací příkop : opevněni dna a svahu" 174,718</t>
  </si>
  <si>
    <t>Komunikace pozemní</t>
  </si>
  <si>
    <t>39</t>
  </si>
  <si>
    <t>564231111</t>
  </si>
  <si>
    <t>Podklad nebo podsyp ze štěrkopísku ŠP plochy přes 100 m2 tl 100 mm</t>
  </si>
  <si>
    <t>-836660209</t>
  </si>
  <si>
    <t>Podklad nebo podsyp ze štěrkopísku ŠP s rozprostřením, vlhčením a zhutněním plochy přes 100 m2, po zhutnění tl. 100 mm</t>
  </si>
  <si>
    <t>https://podminky.urs.cz/item/CS_URS_2022_01/564231111</t>
  </si>
  <si>
    <t>Poznámka k položce:_x000d_
Kamenná šotolina fr. -4mm, tl.100mm</t>
  </si>
  <si>
    <t>"D1.1/5" 2437,016</t>
  </si>
  <si>
    <t>"D1.1/7" 514,054</t>
  </si>
  <si>
    <t>"D1.1/8" 759,326</t>
  </si>
  <si>
    <t>40</t>
  </si>
  <si>
    <t>564771111</t>
  </si>
  <si>
    <t>Podklad z kameniva hrubého drceného vel. 32-63 mm plochy přes 100 m2 tl 250 mm</t>
  </si>
  <si>
    <t>1558591298</t>
  </si>
  <si>
    <t>Podklad nebo kryt z kameniva hrubého drceného vel. 32-63 mm s rozprostřením a zhutněním plochy přes 100 m2, po zhutnění tl. 250 mm</t>
  </si>
  <si>
    <t>https://podminky.urs.cz/item/CS_URS_2022_01/564771111</t>
  </si>
  <si>
    <t>Poznámka k položce:_x000d_
Makadam fr. 32-63mm, tl.200mm</t>
  </si>
  <si>
    <t>"D1.1/5" 2589,326</t>
  </si>
  <si>
    <t>"D1.1/7" 572,388</t>
  </si>
  <si>
    <t>"D1.1/8" 846,127</t>
  </si>
  <si>
    <t>Trubní vedení</t>
  </si>
  <si>
    <t>41</t>
  </si>
  <si>
    <t>811447111</t>
  </si>
  <si>
    <t>Kladení netěsněného potrubí z trub betonových DN 600</t>
  </si>
  <si>
    <t>-184194086</t>
  </si>
  <si>
    <t>Kladení netěsněného potrubí z trub betonových do DN 600</t>
  </si>
  <si>
    <t>https://podminky.urs.cz/item/CS_URS_2022_01/811447111</t>
  </si>
  <si>
    <t>"D1.1/6 , Propustek DN600" 6,1</t>
  </si>
  <si>
    <t>"D1.1/11 , Odvodňovací kanál : Propustek 1" 4,6</t>
  </si>
  <si>
    <t>"D1.1/11 , Odvodňovací kanál : Propustek 2" 4,6</t>
  </si>
  <si>
    <t>42</t>
  </si>
  <si>
    <t>59223023</t>
  </si>
  <si>
    <t>trouba betonová hrdlová DN 600</t>
  </si>
  <si>
    <t>755030717</t>
  </si>
  <si>
    <t>15,3</t>
  </si>
  <si>
    <t>43</t>
  </si>
  <si>
    <t>871440410</t>
  </si>
  <si>
    <t>Montáž kanalizačního potrubí korugovaného SN 10 z polypropylenu DN 600</t>
  </si>
  <si>
    <t>507426112</t>
  </si>
  <si>
    <t>Montáž kanalizačního potrubí z plastů z polypropylenu PP korugovaného nebo žebrovaného SN 10 DN 600</t>
  </si>
  <si>
    <t>https://podminky.urs.cz/item/CS_URS_2022_01/871440410</t>
  </si>
  <si>
    <t>"D1.1/13, Propustek ve zdrži " 29</t>
  </si>
  <si>
    <t>44</t>
  </si>
  <si>
    <t>28613001</t>
  </si>
  <si>
    <t>trubka kanalizační PP korugovaná pro velké průměry DN 600x6000mm SN4</t>
  </si>
  <si>
    <t>1443526543</t>
  </si>
  <si>
    <t>45</t>
  </si>
  <si>
    <t>891442222</t>
  </si>
  <si>
    <t>Montáž kanalizačních šoupátek s ručním kolečkem v šachtách DN 600</t>
  </si>
  <si>
    <t>kus</t>
  </si>
  <si>
    <t>522431978</t>
  </si>
  <si>
    <t>Montáž kanalizačních armatur na potrubí šoupátek uzavíracích v šachtách s ručním kolečkem DN 600</t>
  </si>
  <si>
    <t>https://podminky.urs.cz/item/CS_URS_2022_01/891442222</t>
  </si>
  <si>
    <t>Poznámka k položce:_x000d_
Položka Z/49</t>
  </si>
  <si>
    <t>46</t>
  </si>
  <si>
    <t>R-01</t>
  </si>
  <si>
    <t xml:space="preserve">XL 4 Vřetenové šoupátko 800x800 pro  kruhové otvory a T-klíčem</t>
  </si>
  <si>
    <t>-858859065</t>
  </si>
  <si>
    <t>47</t>
  </si>
  <si>
    <t>899623181</t>
  </si>
  <si>
    <t>Obetonování potrubí nebo zdiva stok betonem prostým tř. C 30/37 v otevřeném výkopu</t>
  </si>
  <si>
    <t>822585558</t>
  </si>
  <si>
    <t>Obetonování potrubí nebo zdiva stok betonem prostým v otevřeném výkopu, betonem tř. C 30/37</t>
  </si>
  <si>
    <t>https://podminky.urs.cz/item/CS_URS_2022_01/899623181</t>
  </si>
  <si>
    <t>"D1.1/6" 6,042*0,697</t>
  </si>
  <si>
    <t>"D1.1/11 : PROPUSTEK 1 + PROPUSTEK2" (0,697*4,6)+(0,697*4,6)</t>
  </si>
  <si>
    <t>"chránička na telef. kábel" 3,3*0,6*1</t>
  </si>
  <si>
    <t>48</t>
  </si>
  <si>
    <t>899643111</t>
  </si>
  <si>
    <t>Bednění pro obetonování potrubí otevřený výkop</t>
  </si>
  <si>
    <t>-775826102</t>
  </si>
  <si>
    <t>Bednění pro obetonování potrubí v otevřeném výkopu</t>
  </si>
  <si>
    <t>https://podminky.urs.cz/item/CS_URS_2022_01/899643111</t>
  </si>
  <si>
    <t>"D1.1/6" (2*6,042*1,0)+(2*1*1)</t>
  </si>
  <si>
    <t>"D1.1/11 : PROPUSTEK 1 + PROPUSTEK 2" (2*4,6*1)+(2*4,6*1)+(4*1*1)</t>
  </si>
  <si>
    <t>"chránička telef. kábla" (3,3*0,6*2)+(2*0,6*1)</t>
  </si>
  <si>
    <t>Ostatní konstrukce a práce, bourání</t>
  </si>
  <si>
    <t>49</t>
  </si>
  <si>
    <t>913121111</t>
  </si>
  <si>
    <t>Montáž a demontáž dočasné dopravní značky kompletní základní</t>
  </si>
  <si>
    <t>-1109514170</t>
  </si>
  <si>
    <t>Montáž a demontáž dočasných dopravních značek kompletních značek vč. podstavce a sloupku základních</t>
  </si>
  <si>
    <t>https://podminky.urs.cz/item/CS_URS_2022_01/913121111</t>
  </si>
  <si>
    <t>Poznámka k položce:_x000d_
dle D-1.1.15</t>
  </si>
  <si>
    <t>"B20a (30)" 2</t>
  </si>
  <si>
    <t>"B20a (50)" 2</t>
  </si>
  <si>
    <t>"B26" 2</t>
  </si>
  <si>
    <t>"P6" 1</t>
  </si>
  <si>
    <t>50</t>
  </si>
  <si>
    <t>913121112</t>
  </si>
  <si>
    <t>Montáž a demontáž dočasné dopravní značky kompletní zvětšené</t>
  </si>
  <si>
    <t>-1284561982</t>
  </si>
  <si>
    <t>Montáž a demontáž dočasných dopravních značek kompletních značek vč. podstavce a sloupku zvětšených</t>
  </si>
  <si>
    <t>https://podminky.urs.cz/item/CS_URS_2022_01/913121112</t>
  </si>
  <si>
    <t>"IP22" 2</t>
  </si>
  <si>
    <t>51</t>
  </si>
  <si>
    <t>913121211</t>
  </si>
  <si>
    <t>Příplatek k dočasné dopravní značce kompletní základní za první a ZKD den použití</t>
  </si>
  <si>
    <t>1668935054</t>
  </si>
  <si>
    <t>Montáž a demontáž dočasných dopravních značek Příplatek za první a každý další den použití dočasných dopravních značek k ceně 12-1111</t>
  </si>
  <si>
    <t>https://podminky.urs.cz/item/CS_URS_2022_01/913121211</t>
  </si>
  <si>
    <t>"odhad" 7*90</t>
  </si>
  <si>
    <t>52</t>
  </si>
  <si>
    <t>913121212</t>
  </si>
  <si>
    <t>Příplatek k dočasné dopravní značce kompletní zvětšené za první a ZKD den použití</t>
  </si>
  <si>
    <t>-945658071</t>
  </si>
  <si>
    <t>Montáž a demontáž dočasných dopravních značek Příplatek za první a každý další den použití dočasných dopravních značek k ceně 12-1112</t>
  </si>
  <si>
    <t>https://podminky.urs.cz/item/CS_URS_2022_01/913121212</t>
  </si>
  <si>
    <t>"odhad" 2*90</t>
  </si>
  <si>
    <t>53</t>
  </si>
  <si>
    <t>40444052R</t>
  </si>
  <si>
    <t>značka dopravní svislá STOP FeZn NK P6 700mm</t>
  </si>
  <si>
    <t>1989992316</t>
  </si>
  <si>
    <t>54</t>
  </si>
  <si>
    <t>40444110R</t>
  </si>
  <si>
    <t>značka dopravní svislá zákazová B FeZn JAC 700mm</t>
  </si>
  <si>
    <t>926445058</t>
  </si>
  <si>
    <t>55</t>
  </si>
  <si>
    <t>40444270R</t>
  </si>
  <si>
    <t>značka dopravní svislá FeZn NK 1000x1500mm</t>
  </si>
  <si>
    <t>-2029750825</t>
  </si>
  <si>
    <t>56</t>
  </si>
  <si>
    <t>40445230</t>
  </si>
  <si>
    <t>sloupek pro dopravní značku Zn D 70mm v 3,5m</t>
  </si>
  <si>
    <t>-195352380</t>
  </si>
  <si>
    <t>57</t>
  </si>
  <si>
    <t>40445241</t>
  </si>
  <si>
    <t>patka pro sloupek Al D 70mm</t>
  </si>
  <si>
    <t>526249671</t>
  </si>
  <si>
    <t>58</t>
  </si>
  <si>
    <t>40445257</t>
  </si>
  <si>
    <t>svorka upínací na sloupek D 70mm</t>
  </si>
  <si>
    <t>436345853</t>
  </si>
  <si>
    <t>59</t>
  </si>
  <si>
    <t>40445254</t>
  </si>
  <si>
    <t>víčko plastové na sloupek D 70mm</t>
  </si>
  <si>
    <t>-60790140</t>
  </si>
  <si>
    <t>60</t>
  </si>
  <si>
    <t>931994106</t>
  </si>
  <si>
    <t>Těsnění dilatační spáry betonové konstrukce vnitřním těsnicím pásem</t>
  </si>
  <si>
    <t>1833768334</t>
  </si>
  <si>
    <t>Těsnění spáry betonové konstrukce pásy, profily, tmely těsnicím pásem vnitřním, spáry dilatační</t>
  </si>
  <si>
    <t>https://podminky.urs.cz/item/CS_URS_2022_01/931994106</t>
  </si>
  <si>
    <t>Poznámka k položce:_x000d_
Těsníci guma 300mm</t>
  </si>
  <si>
    <t>"D1.1/3 - těsnění dilatačních spár" 2,1+6,939+90,09+9,09+5,29+2,1</t>
  </si>
  <si>
    <t>61</t>
  </si>
  <si>
    <t>953334443</t>
  </si>
  <si>
    <t>Těsnící plech ve svitku do pracovních spar betonových kcí s bitumenem oboustranným š 150 mm</t>
  </si>
  <si>
    <t>-190262357</t>
  </si>
  <si>
    <t>Těsnící plech do pracovních spar betonových konstrukcí horizontálních i vertikálních (podlaha - zeď, zeď - strop a technologických) ve svitku s bitumenovým povrchem oboustranným, šířky 150 mm</t>
  </si>
  <si>
    <t>https://podminky.urs.cz/item/CS_URS_2022_01/953334443</t>
  </si>
  <si>
    <t>"D-1.1.3 : těsníci plech" 207,366+270,61</t>
  </si>
  <si>
    <t>62</t>
  </si>
  <si>
    <t>962021112</t>
  </si>
  <si>
    <t>Bourání mostních zdí a pilířů z kamene</t>
  </si>
  <si>
    <t>1733253338</t>
  </si>
  <si>
    <t>Bourání mostních konstrukcí zdiva a pilířů z kamene nebo cihel</t>
  </si>
  <si>
    <t>https://podminky.urs.cz/item/CS_URS_2022_01/962021112</t>
  </si>
  <si>
    <t>"D1.1/6 : Bourání rozdělovací zděné stěny a stávajíciho propustku" (7,5*3,1)+(5,38*3,1)+(2,73*3,1)+(0,4*3,1)+(5*3,1)</t>
  </si>
  <si>
    <t>997</t>
  </si>
  <si>
    <t>Přesun sutě</t>
  </si>
  <si>
    <t>63</t>
  </si>
  <si>
    <t>997006005</t>
  </si>
  <si>
    <t>Drcení stavebního odpadu ze zdiva z cihel a kamene s dopravou do 100 m a naložením</t>
  </si>
  <si>
    <t>451283723</t>
  </si>
  <si>
    <t>Úprava stavebního odpadu drcení s dopravou na vzdálenost do 100 m a naložením do drtícího zařízení ze zdiva cihelného, kamenného a smíšeného</t>
  </si>
  <si>
    <t>https://podminky.urs.cz/item/CS_URS_2022_01/997006005</t>
  </si>
  <si>
    <t>Poznámka k položce:_x000d_
Materiál z demolice je možno po recyklaci znova využít pro násypy příjezdových komunikací nebo jiných objektů</t>
  </si>
  <si>
    <t>1397,484</t>
  </si>
  <si>
    <t>162,176</t>
  </si>
  <si>
    <t>64</t>
  </si>
  <si>
    <t>997013871R0</t>
  </si>
  <si>
    <t>Likvidace stavebního odpadu směsného stavebního a demoličního</t>
  </si>
  <si>
    <t>-1799532624</t>
  </si>
  <si>
    <t>Likvidace stavebního odpadu směsného stavebního a demoličního včetně naložení, dopravy, uložení a případného poplatku za uložení</t>
  </si>
  <si>
    <t>"předrcený materiál z objektu SO 01(cca 20 % celkového množství)"</t>
  </si>
  <si>
    <t>65,131*2,5*0,20</t>
  </si>
  <si>
    <t>65</t>
  </si>
  <si>
    <t>99722165R1</t>
  </si>
  <si>
    <t>Likvidace organického materiálu</t>
  </si>
  <si>
    <t>-929085535</t>
  </si>
  <si>
    <t>Likvidace organického materiálu včetně dopravy, uložení a případného poplatku za uložení</t>
  </si>
  <si>
    <t>materiál vytříděný ze zeminy (v objektu SO 01)</t>
  </si>
  <si>
    <t>713,009</t>
  </si>
  <si>
    <t>66</t>
  </si>
  <si>
    <t>997221875R0</t>
  </si>
  <si>
    <t>Likvidace stavebního odpadu asfaltového</t>
  </si>
  <si>
    <t>-1589132153</t>
  </si>
  <si>
    <t>Likvidace stavebního odpadu asfaltového včetně naložení, dopravy, uložení a případného poplatku za uložení</t>
  </si>
  <si>
    <t>"předrcený materiál z objektu SO 01 (cca 20 % celkového množství)"</t>
  </si>
  <si>
    <t>(1971,064*0,3)*2,364*0,20</t>
  </si>
  <si>
    <t>67</t>
  </si>
  <si>
    <t>997211511</t>
  </si>
  <si>
    <t>Vodorovná doprava suti po suchu na vzdálenost do 1 km</t>
  </si>
  <si>
    <t>1465153055</t>
  </si>
  <si>
    <t>Vodorovná doprava suti nebo vybouraných hmot suti se složením a hrubým urovnáním, na vzdálenost do 1 km</t>
  </si>
  <si>
    <t>https://podminky.urs.cz/item/CS_URS_2022_01/997211511</t>
  </si>
  <si>
    <t>"předrcený materiál zpět pro opětovné použití do násypu těles příjezdových komunikací pod hráz a ke sdruženému objektu (cca 80 %)"</t>
  </si>
  <si>
    <t>"živice z SO 01"</t>
  </si>
  <si>
    <t>(1971,064*0,3)*2,364*0,8</t>
  </si>
  <si>
    <t>"zdivo z SO 01"</t>
  </si>
  <si>
    <t>65,131*2,5*0,8</t>
  </si>
  <si>
    <t>"zdivo z SO 02"</t>
  </si>
  <si>
    <t>20,346*2,5*0,8</t>
  </si>
  <si>
    <t>"železobeton z SO 03"</t>
  </si>
  <si>
    <t>42,90*2,5*0,8</t>
  </si>
  <si>
    <t>"zdivo z SO 03"</t>
  </si>
  <si>
    <t>158,16*2,5*0,8</t>
  </si>
  <si>
    <t>68</t>
  </si>
  <si>
    <t>997211611</t>
  </si>
  <si>
    <t>Nakládání suti na dopravní prostředky pro vodorovnou dopravu</t>
  </si>
  <si>
    <t>-190236500</t>
  </si>
  <si>
    <t>Nakládání suti nebo vybouraných hmot na dopravní prostředky pro vodorovnou dopravu suti</t>
  </si>
  <si>
    <t>https://podminky.urs.cz/item/CS_URS_2022_01/997211611</t>
  </si>
  <si>
    <t>998</t>
  </si>
  <si>
    <t>Přesun hmot</t>
  </si>
  <si>
    <t>69</t>
  </si>
  <si>
    <t>998332011</t>
  </si>
  <si>
    <t>Přesun hmot pro úpravy vodních toků a kanály</t>
  </si>
  <si>
    <t>1980330679</t>
  </si>
  <si>
    <t>Přesun hmot pro úpravy vodních toků a kanály, hráze rybníků apod. dopravní vzdálenost do 500 m</t>
  </si>
  <si>
    <t>https://podminky.urs.cz/item/CS_URS_2022_01/998332011</t>
  </si>
  <si>
    <t>PSV</t>
  </si>
  <si>
    <t>Práce a dodávky PSV</t>
  </si>
  <si>
    <t>767</t>
  </si>
  <si>
    <t>Konstrukce zámečnické</t>
  </si>
  <si>
    <t>70</t>
  </si>
  <si>
    <t>767995114</t>
  </si>
  <si>
    <t>Montáž atypických zámečnických konstrukcí hm přes 20 do 50 kg</t>
  </si>
  <si>
    <t>-1315384962</t>
  </si>
  <si>
    <t>Montáž ostatních atypických zámečnických konstrukcí hmotnosti přes 20 do 50 kg</t>
  </si>
  <si>
    <t>https://podminky.urs.cz/item/CS_URS_2022_01/767995114</t>
  </si>
  <si>
    <t>"Z/41 , 4ks" 101,495</t>
  </si>
  <si>
    <t>"Z/42 , 3ks" 79,806</t>
  </si>
  <si>
    <t>"Z/43 , 6ks" 181,952</t>
  </si>
  <si>
    <t>"Z/44 , 5ks" 141,115</t>
  </si>
  <si>
    <t>"Z/45 , 2ks" 57,647</t>
  </si>
  <si>
    <t>"Z/46 , 2ks" 43,831</t>
  </si>
  <si>
    <t>"Z/47 , 1ks" 31,381</t>
  </si>
  <si>
    <t>"Z/48 , 1ks" 59,449</t>
  </si>
  <si>
    <t>71</t>
  </si>
  <si>
    <t>R-Z41</t>
  </si>
  <si>
    <t>Zábradlí (položka Z/41)</t>
  </si>
  <si>
    <t>-2044922247</t>
  </si>
  <si>
    <t>72</t>
  </si>
  <si>
    <t>R-Z42</t>
  </si>
  <si>
    <t>Zábradlí (položka Z/42)</t>
  </si>
  <si>
    <t>-672661423</t>
  </si>
  <si>
    <t>73</t>
  </si>
  <si>
    <t>R-Z43</t>
  </si>
  <si>
    <t>Zábradlí (položka Z/43)</t>
  </si>
  <si>
    <t>-1885081004</t>
  </si>
  <si>
    <t>74</t>
  </si>
  <si>
    <t>R-Z44</t>
  </si>
  <si>
    <t>Zábradlí (položka Z/44)</t>
  </si>
  <si>
    <t>2028167866</t>
  </si>
  <si>
    <t>75</t>
  </si>
  <si>
    <t>R-Z45</t>
  </si>
  <si>
    <t>Zábradlí (položka Z/45)</t>
  </si>
  <si>
    <t>2063346537</t>
  </si>
  <si>
    <t>76</t>
  </si>
  <si>
    <t>R-Z46</t>
  </si>
  <si>
    <t>Zábradlí (položka Z/46)</t>
  </si>
  <si>
    <t>334199962</t>
  </si>
  <si>
    <t>77</t>
  </si>
  <si>
    <t>R-Z47</t>
  </si>
  <si>
    <t>Zábradlí (položka Z/47)</t>
  </si>
  <si>
    <t>40118647</t>
  </si>
  <si>
    <t>78</t>
  </si>
  <si>
    <t>R-Z48</t>
  </si>
  <si>
    <t>Zábradlí (položka Z/48)</t>
  </si>
  <si>
    <t>707040600</t>
  </si>
  <si>
    <t>79</t>
  </si>
  <si>
    <t>998767101</t>
  </si>
  <si>
    <t>Přesun hmot tonážní pro zámečnické konstrukce v objektech v do 6 m</t>
  </si>
  <si>
    <t>800114195</t>
  </si>
  <si>
    <t>Přesun hmot pro zámečnické konstrukce stanovený z hmotnosti přesunovaného materiálu vodorovná dopravní vzdálenost do 50 m v objektech výšky do 6 m</t>
  </si>
  <si>
    <t>https://podminky.urs.cz/item/CS_URS_2022_01/998767101</t>
  </si>
  <si>
    <t>80</t>
  </si>
  <si>
    <t>998767194</t>
  </si>
  <si>
    <t>Příplatek k přesunu hmot tonážní 767 za zvětšený přesun do 1000 m</t>
  </si>
  <si>
    <t>714061265</t>
  </si>
  <si>
    <t>Přesun hmot pro zámečnické konstrukce stanovený z hmotnosti přesunovaného materiálu Příplatek k cenám za zvětšený přesun přes vymezenou největší dopravní vzdálenost do 1000 m</t>
  </si>
  <si>
    <t>https://podminky.urs.cz/item/CS_URS_2022_01/998767194</t>
  </si>
  <si>
    <t>81</t>
  </si>
  <si>
    <t>998767199</t>
  </si>
  <si>
    <t>Příplatek k přesunu hmot tonážní 767 za zvětšený přesun ZKD 1000 m přes 1000 m</t>
  </si>
  <si>
    <t>-1439657918</t>
  </si>
  <si>
    <t>Přesun hmot pro zámečnické konstrukce stanovený z hmotnosti přesunovaného materiálu Příplatek k cenám za zvětšený přesun přes vymezenou největší dopravní vzdálenost za každých dalších i započatých 1000 m</t>
  </si>
  <si>
    <t>https://podminky.urs.cz/item/CS_URS_2022_01/998767199</t>
  </si>
  <si>
    <t>"odhad 20km" (20-1)*0,697</t>
  </si>
  <si>
    <t>Práce a dodávky M</t>
  </si>
  <si>
    <t>22-M</t>
  </si>
  <si>
    <t>Montáže technologických zařízení pro dopravní stavby</t>
  </si>
  <si>
    <t>82</t>
  </si>
  <si>
    <t>220-001</t>
  </si>
  <si>
    <t>Montáž parkovištní závory</t>
  </si>
  <si>
    <t>-1240853689</t>
  </si>
  <si>
    <t>Montáž parkovištní závory se zapojením, upevněním a přezkoušením</t>
  </si>
  <si>
    <t>osazení závory včetně zemních prací, obetonování sloupků</t>
  </si>
  <si>
    <t>83</t>
  </si>
  <si>
    <t>749-001</t>
  </si>
  <si>
    <t xml:space="preserve">Ruční závora </t>
  </si>
  <si>
    <t>128</t>
  </si>
  <si>
    <t>-1933066916</t>
  </si>
  <si>
    <t>Ruční závora</t>
  </si>
  <si>
    <t>Ruční otevírací závora 5 m se zámkem</t>
  </si>
  <si>
    <t>1.2 - SO 01.2 - Kontrolní měření</t>
  </si>
  <si>
    <t>HSV - HSV</t>
  </si>
  <si>
    <t xml:space="preserve">    KM - Kontrolní měření</t>
  </si>
  <si>
    <t>KM</t>
  </si>
  <si>
    <t>Kontrolní měření</t>
  </si>
  <si>
    <t>R-Z1-17</t>
  </si>
  <si>
    <t>Nový kontrolní výškový bod Z1-Z17</t>
  </si>
  <si>
    <t>ks</t>
  </si>
  <si>
    <t>-1224736546</t>
  </si>
  <si>
    <t>Poznámka k položce:_x000d_
Zaražená nivelční značka délky 2,0m na vzdušní hraně koruny hráze_x000d_
včetně pažnice a poklopu (dodávka+montáž)</t>
  </si>
  <si>
    <t>R-H1-18</t>
  </si>
  <si>
    <t>Nový kontrolní výškový bod H1-H18</t>
  </si>
  <si>
    <t>1638121150</t>
  </si>
  <si>
    <t>Poznámka k položce:_x000d_
Hřebová nivelační značka "typ III" na návodní hraně koruny hráze ve zhlaví ŽB těsníciho prvku_x000d_
(dodávka+montáž)</t>
  </si>
  <si>
    <t>R-KB1-4</t>
  </si>
  <si>
    <t>Nový kontrolní výškový bod KB1-KB4</t>
  </si>
  <si>
    <t>-1756367673</t>
  </si>
  <si>
    <t>Poznámka k položce:_x000d_
Hřebová nivelační značka "fí 12" v rozích sdruženého objektu_x000d_
(dodávka+montáž)</t>
  </si>
  <si>
    <t>R-PVB1-3</t>
  </si>
  <si>
    <t xml:space="preserve">Nový pevný bod  (vztažný bod) PVB1-PVB3</t>
  </si>
  <si>
    <t>536115020</t>
  </si>
  <si>
    <t>Nový pevný bod (vztažný bod) PVB1-PVB3</t>
  </si>
  <si>
    <t>Poznámka k položce:_x000d_
Zaražená nivelační značka délky 4,0m na na pravém a levém břehu_x000d_
včetně pažnice a poklopu (dodávka+montáž)</t>
  </si>
  <si>
    <t>2. - SO 02 - Mostek ve zdrži</t>
  </si>
  <si>
    <t xml:space="preserve">    711 - Izolace proti vodě, vlhkosti a plynům</t>
  </si>
  <si>
    <t>-2139084233</t>
  </si>
  <si>
    <t xml:space="preserve">"dle D-2.4, řez 1-1  , řez 2-2 :  tl. 200 mm" ((4,203*5,936)+(4,6937*4,804))/0,2</t>
  </si>
  <si>
    <t>124253101</t>
  </si>
  <si>
    <t>Vykopávky pro koryta vodotečí v hornině třídy těžitelnosti I skupiny 3 objem do 1000 m3 strojně</t>
  </si>
  <si>
    <t>-1541004399</t>
  </si>
  <si>
    <t>Vykopávky pro koryta vodotečí strojně v hornině třídy těžitelnosti I skupiny 3 přes 100 do 1 000 m3</t>
  </si>
  <si>
    <t>https://podminky.urs.cz/item/CS_URS_2022_01/124253101</t>
  </si>
  <si>
    <t>"dle D-2.4" (28,418*5,936)+(44,089*4,804)+(2,900*13,395)</t>
  </si>
  <si>
    <t>462679790</t>
  </si>
  <si>
    <t xml:space="preserve">"výkop na odtečení  na mezideponii" 419,338</t>
  </si>
  <si>
    <t>"zpět na zásyp " 372,308</t>
  </si>
  <si>
    <t>603991933</t>
  </si>
  <si>
    <t>"na zpětný zásyp" 372,308</t>
  </si>
  <si>
    <t>171251101</t>
  </si>
  <si>
    <t>Uložení sypaniny do násypů nezhutněných strojně</t>
  </si>
  <si>
    <t>-1548260383</t>
  </si>
  <si>
    <t>Uložení sypanin do násypů strojně s rozprostřením sypaniny ve vrstvách a s hrubým urovnáním nezhutněných jakékoliv třídy těžitelnosti</t>
  </si>
  <si>
    <t>https://podminky.urs.cz/item/CS_URS_2022_01/171251101</t>
  </si>
  <si>
    <t>"ohrázka , štěrkopískový materiál" 2*2,05*13</t>
  </si>
  <si>
    <t>5833120R</t>
  </si>
  <si>
    <t xml:space="preserve">štěrkopísek netříděný </t>
  </si>
  <si>
    <t>1146645855</t>
  </si>
  <si>
    <t>dodávka materiálu včetně dopravy</t>
  </si>
  <si>
    <t xml:space="preserve">"ohrázka , štěrkopískový materiál" </t>
  </si>
  <si>
    <t>2*2,05*13</t>
  </si>
  <si>
    <t>-930958146</t>
  </si>
  <si>
    <t xml:space="preserve">"D-2.3, D-2.4 - zpětný hutněný zásyp" ((5,059+3,701)*12)+((8,2+7,028)*6,1)+((12,989+13,826)*6,5)   </t>
  </si>
  <si>
    <t>175111101</t>
  </si>
  <si>
    <t>Obsypání potrubí ručně sypaninou bez prohození, uloženou do 3 m</t>
  </si>
  <si>
    <t>-1924347851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</si>
  <si>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</si>
  <si>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https://podminky.urs.cz/item/CS_URS_2022_01/175111101</t>
  </si>
  <si>
    <t>Poznámka k položce:_x000d_
pozn: materiál z výkopů</t>
  </si>
  <si>
    <t xml:space="preserve">"štěrkový obsyp jímky fr. 16-32 mm" (0,18*0,5*4)*4   </t>
  </si>
  <si>
    <t>58343930R</t>
  </si>
  <si>
    <t xml:space="preserve">kamenivo drcené hrubé frakce 16/32 </t>
  </si>
  <si>
    <t>-254907868</t>
  </si>
  <si>
    <t xml:space="preserve">"štěrkový obsyp jímky fr. 16-32 mm" </t>
  </si>
  <si>
    <t>4*(0,18*0,5*4)</t>
  </si>
  <si>
    <t>334323118</t>
  </si>
  <si>
    <t>Mostní opěry a úložné prahy ze ŽB C 30/37</t>
  </si>
  <si>
    <t>-640399129</t>
  </si>
  <si>
    <t>Mostní opěry a úložné prahy z betonu železového C 30/37</t>
  </si>
  <si>
    <t>https://podminky.urs.cz/item/CS_URS_2022_01/334323118</t>
  </si>
  <si>
    <t>Poznámka k položce:_x000d_
C 30/37-XC2,XF3,XA1-Cl 0,4-Dmax 16-S2 (ČSN EN 206-1)</t>
  </si>
  <si>
    <t>"D-2.3 : opěra" (1,2*6,0*0,605)+(1,79*6,0*0,8)+(1,2*6,0*0,605)+(2,29*6,0*0,8)</t>
  </si>
  <si>
    <t>"D-2.3 : prahy" (2*0,46*0,32*0,24)+(2*0,46*0,32*0,24)</t>
  </si>
  <si>
    <t>334323218</t>
  </si>
  <si>
    <t>Mostní křídla a závěrné zídky ze ŽB C 30/37</t>
  </si>
  <si>
    <t>1059248155</t>
  </si>
  <si>
    <t>Mostní křídla a závěrné zídky z betonu železového C 30/37</t>
  </si>
  <si>
    <t>https://podminky.urs.cz/item/CS_URS_2022_01/334323218</t>
  </si>
  <si>
    <t>"D-2.3 : křídla" (1,0*2,71*0,6*2)+(0,35*2,71*1,345*2)+(1,0*2,71*0,6*2)+(0,35*2,71*2,11*2)</t>
  </si>
  <si>
    <t>334351112</t>
  </si>
  <si>
    <t>Bednění systémové mostních opěr a úložných prahů z překližek pro ŽB - zřízení</t>
  </si>
  <si>
    <t>-1526573801</t>
  </si>
  <si>
    <t>Bednění mostních opěr a úložných prahů ze systémového bednění zřízení z překližek, pro železobeton</t>
  </si>
  <si>
    <t>https://podminky.urs.cz/item/CS_URS_2022_01/334351112</t>
  </si>
  <si>
    <t>"D-2.3" (2*11,03*2)+(2*14,03*2)</t>
  </si>
  <si>
    <t>334351211</t>
  </si>
  <si>
    <t>Bednění systémové mostních opěr a úložných prahů z překližek - odstranění</t>
  </si>
  <si>
    <t>1390883307</t>
  </si>
  <si>
    <t>Bednění mostních opěr a úložných prahů ze systémového bednění odstranění z překližek</t>
  </si>
  <si>
    <t>https://podminky.urs.cz/item/CS_URS_2022_01/334351211</t>
  </si>
  <si>
    <t>334352111</t>
  </si>
  <si>
    <t>Bednění mostních křídel a závěrných zídek ze systémového bednění s výplní z překližek - zřízení</t>
  </si>
  <si>
    <t>-1591980757</t>
  </si>
  <si>
    <t>Bednění mostních křídel a závěrných zídek ze systémového bednění zřízení z překližek</t>
  </si>
  <si>
    <t>https://podminky.urs.cz/item/CS_URS_2022_01/334352111</t>
  </si>
  <si>
    <t>"D-2.3" (2*5,28*2)+(2*7,4*2)</t>
  </si>
  <si>
    <t>334352211</t>
  </si>
  <si>
    <t>Bednění mostních křídel a závěrných zídek ze systémového bednění s výplní z překližek - odstranění</t>
  </si>
  <si>
    <t>174133905</t>
  </si>
  <si>
    <t>Bednění mostních křídel a závěrných zídek ze systémového bednění odstranění z překližek</t>
  </si>
  <si>
    <t>https://podminky.urs.cz/item/CS_URS_2022_01/334352211</t>
  </si>
  <si>
    <t>334361226</t>
  </si>
  <si>
    <t>Výztuž křídel, závěrných zdí z betonářské oceli 10 505</t>
  </si>
  <si>
    <t>1191814640</t>
  </si>
  <si>
    <t>Výztuž betonářská mostních konstrukcí opěr, úložných prahů, křídel, závěrných zídek, bloků ložisek, pilířů a sloupů z oceli 10 505 (R) nebo BSt 500 křídel, závěrných zdí</t>
  </si>
  <si>
    <t>https://podminky.urs.cz/item/CS_URS_2022_01/334361226</t>
  </si>
  <si>
    <t>Poznámka k položce:_x000d_
10 505-R (B500B)</t>
  </si>
  <si>
    <t>" odhad 95kg/m3" 13,058*0,095</t>
  </si>
  <si>
    <t>334361236</t>
  </si>
  <si>
    <t>Výztuž dříků pilířů z betonářské oceli 10 505</t>
  </si>
  <si>
    <t>384412169</t>
  </si>
  <si>
    <t>Výztuž betonářská mostních konstrukcí opěr, úložných prahů, křídel, závěrných zídek, bloků ložisek, pilířů a sloupů z oceli 10 505 (R) nebo BSt 500 dříků pilířů a sloupů</t>
  </si>
  <si>
    <t>https://podminky.urs.cz/item/CS_URS_2022_01/334361236</t>
  </si>
  <si>
    <t>" odhad 95kg/m3" 28,437*0,095</t>
  </si>
  <si>
    <t>421321127</t>
  </si>
  <si>
    <t>Mostní nosné konstrukce deskové ze ŽB C 25/30</t>
  </si>
  <si>
    <t>1975881611</t>
  </si>
  <si>
    <t>Mostní železobetonové nosné konstrukce deskové nebo klenbové deskové, z betonu C 25/30</t>
  </si>
  <si>
    <t>https://podminky.urs.cz/item/CS_URS_2022_01/421321127</t>
  </si>
  <si>
    <t xml:space="preserve">"D-2.3 : konstrukce vozovky" (5*11,5*0,07)+(0,28*0,24*11,5*2)   </t>
  </si>
  <si>
    <t>-1233520721</t>
  </si>
  <si>
    <t>Poznámka k položce:_x000d_
C12/15-X0 (ČSN EN 206-1)</t>
  </si>
  <si>
    <t>"dle D-2.3, tl.100mm" (1,7*12,5*0,1)*2</t>
  </si>
  <si>
    <t>1149436482</t>
  </si>
  <si>
    <t>"D-2.3 : opevnění dna a svahu" 4,845*11,5</t>
  </si>
  <si>
    <t>577144111</t>
  </si>
  <si>
    <t>Asfaltový beton vrstva obrusná ACO 11 (ABS) tř. I tl 50 mm š do 3 m z nemodifikovaného asfaltu</t>
  </si>
  <si>
    <t>1837414890</t>
  </si>
  <si>
    <t>Asfaltový beton vrstva obrusná ACO 11 (ABS) s rozprostřením a se zhutněním z nemodifikovaného asfaltu v pruhu šířky do 3 m tř. I, po zhutnění tl. 50 mm</t>
  </si>
  <si>
    <t>https://podminky.urs.cz/item/CS_URS_2022_01/577144111</t>
  </si>
  <si>
    <t>"D-2.3" 2*2,22*11,5</t>
  </si>
  <si>
    <t>894411221</t>
  </si>
  <si>
    <t>Zřízení šachet kanalizačních z betonových dílců na potrubí DN přes 200 do 300 dno kamenina</t>
  </si>
  <si>
    <t>-214205348</t>
  </si>
  <si>
    <t>Zřízení šachet kanalizačních z betonových dílců výšky vstupu do 1,50 m s obložením dna kameninou nebo kanalizačními cihlami, na potrubí DN přes 200 do 300</t>
  </si>
  <si>
    <t>https://podminky.urs.cz/item/CS_URS_2022_01/894411221</t>
  </si>
  <si>
    <t>59225548</t>
  </si>
  <si>
    <t>skruž betonová studňová kruhová 100x30x9cm</t>
  </si>
  <si>
    <t>-1607051890</t>
  </si>
  <si>
    <t>"D-2.4 : čerpací jímka 4ks po 2 skruže" 4*2</t>
  </si>
  <si>
    <t>961021112</t>
  </si>
  <si>
    <t>Bourání mostních základů z kamene</t>
  </si>
  <si>
    <t>1497826164</t>
  </si>
  <si>
    <t>Bourání mostních konstrukcí základů z kamene nebo cihel</t>
  </si>
  <si>
    <t>https://podminky.urs.cz/item/CS_URS_2022_01/961021112</t>
  </si>
  <si>
    <t>"D-2.4" 2*1,983*1,0*5,13</t>
  </si>
  <si>
    <t>961085315</t>
  </si>
  <si>
    <t>Bourání mostních základů ze dřeva tvrdého</t>
  </si>
  <si>
    <t>-517615986</t>
  </si>
  <si>
    <t>Bourání mostních konstrukcí základů ze dřeva tvrdého</t>
  </si>
  <si>
    <t>https://podminky.urs.cz/item/CS_URS_2022_01/961085315</t>
  </si>
  <si>
    <t>"D-2.4" 5,13*10,771*0,5</t>
  </si>
  <si>
    <t>872328857</t>
  </si>
  <si>
    <t>"vybouraný materiál - základy"</t>
  </si>
  <si>
    <t>20,346*2,5</t>
  </si>
  <si>
    <t>463232560</t>
  </si>
  <si>
    <t>"nevhodný materiál (cca 20 %)"</t>
  </si>
  <si>
    <t>20,346*2,5*0,20</t>
  </si>
  <si>
    <t>99722165R0</t>
  </si>
  <si>
    <t>-1845020762</t>
  </si>
  <si>
    <t>Likvidace organického materiálu včetně naložení, dopravy, uložení a případného poplatku za uložení</t>
  </si>
  <si>
    <t>"vybouraný dřevěný materiál"</t>
  </si>
  <si>
    <t>27,628*0,8</t>
  </si>
  <si>
    <t>998212111</t>
  </si>
  <si>
    <t>Přesun hmot pro mosty zděné, monolitické betonové nebo ocelové v do 20 m</t>
  </si>
  <si>
    <t>-383957122</t>
  </si>
  <si>
    <t>Přesun hmot pro mosty zděné, betonové monolitické, spřažené ocelobetonové nebo kovové vodorovná dopravní vzdálenost do 100 m výška mostu do 20 m</t>
  </si>
  <si>
    <t>https://podminky.urs.cz/item/CS_URS_2022_01/998212111</t>
  </si>
  <si>
    <t>711</t>
  </si>
  <si>
    <t>Izolace proti vodě, vlhkosti a plynům</t>
  </si>
  <si>
    <t>711112001</t>
  </si>
  <si>
    <t>Provedení izolace proti zemní vlhkosti svislé za studena nátěrem penetračním</t>
  </si>
  <si>
    <t>710382864</t>
  </si>
  <si>
    <t>Provedení izolace proti zemní vlhkosti natěradly a tmely za studena na ploše svislé S nátěrem penetračním</t>
  </si>
  <si>
    <t>https://podminky.urs.cz/item/CS_URS_2022_01/711112001</t>
  </si>
  <si>
    <t>"D-2.3 : styk zemina a konstrukce opěr , 1xnátěr" 11,5*(2,85+1,81+2,351+1,42)</t>
  </si>
  <si>
    <t>11163150</t>
  </si>
  <si>
    <t>lak penetrační asfaltový</t>
  </si>
  <si>
    <t>563680145</t>
  </si>
  <si>
    <t>Poznámka k položce:_x000d_
Spotřeba 0,3-0,4kg/m2</t>
  </si>
  <si>
    <t>96,957*0,00035 "Přepočtené koeficientem množství</t>
  </si>
  <si>
    <t>711112002</t>
  </si>
  <si>
    <t>Provedení izolace proti zemní vlhkosti svislé za studena lakem asfaltovým</t>
  </si>
  <si>
    <t>823281428</t>
  </si>
  <si>
    <t>Provedení izolace proti zemní vlhkosti natěradly a tmely za studena na ploše svislé S nátěrem lakem asfaltovým</t>
  </si>
  <si>
    <t>https://podminky.urs.cz/item/CS_URS_2022_01/711112002</t>
  </si>
  <si>
    <t>"D-2.3 : styk zemina a konstrukce opěr , 2xnátěr" 2*11,5*(2,85+1,81+2,351+1,42)</t>
  </si>
  <si>
    <t>11163152</t>
  </si>
  <si>
    <t>lak hydroizolační asfaltový</t>
  </si>
  <si>
    <t>-207853394</t>
  </si>
  <si>
    <t>Poznámka k položce:_x000d_
Spotřeba: 0,3-0,5 kg/m2</t>
  </si>
  <si>
    <t>193,913*0,00045 "Přepočtené koeficientem množství</t>
  </si>
  <si>
    <t>711341564</t>
  </si>
  <si>
    <t>Provedení hydroizolace mostovek pásy přitavením NAIP</t>
  </si>
  <si>
    <t>686006325</t>
  </si>
  <si>
    <t>Provedení izolace mostovek pásy přitavením NAIP</t>
  </si>
  <si>
    <t>https://podminky.urs.cz/item/CS_URS_2022_01/711341564</t>
  </si>
  <si>
    <t>62855002</t>
  </si>
  <si>
    <t>pás asfaltový natavitelný modifikovaný SBS tl 5,0mm s vložkou z polyesterové rohože a spalitelnou PE fólií nebo jemnozrnným minerálním posypem na horním povrchu</t>
  </si>
  <si>
    <t>-1278681364</t>
  </si>
  <si>
    <t>Poznámka k položce:_x000d_
Pojízdna vrstva vozovky : Izolace natavitelnými pásy 5mm</t>
  </si>
  <si>
    <t>51,06*1,15 "Přepočtené koeficientem množství</t>
  </si>
  <si>
    <t>711411001</t>
  </si>
  <si>
    <t>Provedení izolace proti tlakové vodě vodorovné za studena nátěrem penetračním</t>
  </si>
  <si>
    <t>419261989</t>
  </si>
  <si>
    <t>Provedení izolace proti povrchové a podpovrchové tlakové vodě natěradly a tmely za studena na ploše vodorovné V nátěrem penetračním</t>
  </si>
  <si>
    <t>https://podminky.urs.cz/item/CS_URS_2022_01/711411001</t>
  </si>
  <si>
    <t>Poznámka k položce:_x000d_
Pojízdna vrstva vozovky : Penetrační nátěr + pečetíci nátěr</t>
  </si>
  <si>
    <t>1298339589</t>
  </si>
  <si>
    <t>51,06*0,00035 "Přepočtené koeficientem množství</t>
  </si>
  <si>
    <t>998711101</t>
  </si>
  <si>
    <t>Přesun hmot tonážní pro izolace proti vodě, vlhkosti a plynům v objektech v do 6 m</t>
  </si>
  <si>
    <t>1317750577</t>
  </si>
  <si>
    <t>Přesun hmot pro izolace proti vodě, vlhkosti a plynům stanovený z hmotnosti přesunovaného materiálu vodorovná dopravní vzdálenost do 50 m v objektech výšky do 6 m</t>
  </si>
  <si>
    <t>https://podminky.urs.cz/item/CS_URS_2022_01/998711101</t>
  </si>
  <si>
    <t>767995111</t>
  </si>
  <si>
    <t>Montáž atypických zámečnických konstrukcí hm do 5 kg</t>
  </si>
  <si>
    <t>899756774</t>
  </si>
  <si>
    <t>Montáž ostatních atypických zámečnických konstrukcí hmotnosti do 5 kg</t>
  </si>
  <si>
    <t>https://podminky.urs.cz/item/CS_URS_2022_01/767995111</t>
  </si>
  <si>
    <t>"konstrukce mostu , dle D-2.6 (výkaz ocele) : P8x50 , 0,2m/ks, 16ks" 3,14*0,2*16</t>
  </si>
  <si>
    <t>"konstrukce mostu , dle D-2.6 (výkaz ocele) : P10x150 , 0,3m/ks, 4ks" 11,775*0,3*4</t>
  </si>
  <si>
    <t>767995112</t>
  </si>
  <si>
    <t>Montáž atypických zámečnických konstrukcí hm přes 5 do 10 kg</t>
  </si>
  <si>
    <t>745664862</t>
  </si>
  <si>
    <t>Montáž ostatních atypických zámečnických konstrukcí hmotnosti přes 5 do 10 kg</t>
  </si>
  <si>
    <t>https://podminky.urs.cz/item/CS_URS_2022_01/767995112</t>
  </si>
  <si>
    <t>"konstrukce mostu , dle D-2.6 (výkaz ocele) : P20x200 , 0,3m/ks, 4ks" 31,4*0,3*4</t>
  </si>
  <si>
    <t>767995113</t>
  </si>
  <si>
    <t>Montáž atypických zámečnických konstrukcí hm přes 10 do 20 kg</t>
  </si>
  <si>
    <t>1879542858</t>
  </si>
  <si>
    <t>Montáž ostatních atypických zámečnických konstrukcí hmotnosti přes 10 do 20 kg</t>
  </si>
  <si>
    <t>https://podminky.urs.cz/item/CS_URS_2022_01/767995113</t>
  </si>
  <si>
    <t>"konstrukce mostu , dle D-2.6 (výkaz ocele) : P40x150 , 0,3m/ks, 4ks" 47,1*0,3*4</t>
  </si>
  <si>
    <t>767995116</t>
  </si>
  <si>
    <t>Montáž atypických zámečnických konstrukcí hm přes 100 do 250 kg</t>
  </si>
  <si>
    <t>-1791335001</t>
  </si>
  <si>
    <t>Montáž ostatních atypických zámečnických konstrukcí hmotnosti přes 100 do 250 kg</t>
  </si>
  <si>
    <t>https://podminky.urs.cz/item/CS_URS_2022_01/767995116</t>
  </si>
  <si>
    <t>"konstrukce mostu , dle D-2.6 (výkaz ocele) : I260 , 2,74m/ks, 12ks" 41,8*2,74*12</t>
  </si>
  <si>
    <t>"konstrukce mostu , dle D-2.6 (výkaz ocele) : P8x1250 , 2,49m/ks, 16ks" 78,5*2,49*16</t>
  </si>
  <si>
    <t>767995117</t>
  </si>
  <si>
    <t>Montáž atypických zámečnických konstrukcí hm přes 250 do 500 kg</t>
  </si>
  <si>
    <t>1661229877</t>
  </si>
  <si>
    <t>Montáž ostatních atypických zámečnických konstrukcí hmotnosti přes 250 do 500 kg</t>
  </si>
  <si>
    <t>https://podminky.urs.cz/item/CS_URS_2022_01/767995117</t>
  </si>
  <si>
    <t>"konstrukce mostu , dle D-2.6 (výkaz ocele) : HEB260 , 4,985m/ks, 5ks" 92,9*4,985*5</t>
  </si>
  <si>
    <t>"konstrukce mostu , dle D-2.6 (výkaz ocele) : HEB600 , 11,5m/ks, 2ks" 211,9*11,5*2</t>
  </si>
  <si>
    <t>R1</t>
  </si>
  <si>
    <t xml:space="preserve">Konstrukce mostu </t>
  </si>
  <si>
    <t>-538335473</t>
  </si>
  <si>
    <t>Konstrukce mostu</t>
  </si>
  <si>
    <t>"D-2.6 : výkaz oceli" 12045,623</t>
  </si>
  <si>
    <t>418953790</t>
  </si>
  <si>
    <t>3. - SO 03 - Sdružený objekt</t>
  </si>
  <si>
    <t>121151115</t>
  </si>
  <si>
    <t>Sejmutí ornice plochy do 500 m2 tl vrstvy přes 250 do 300 mm strojně</t>
  </si>
  <si>
    <t>-524412083</t>
  </si>
  <si>
    <t>Sejmutí ornice strojně při souvislé ploše přes 100 do 500 m2, tl. vrstvy přes 250 do 300 mm</t>
  </si>
  <si>
    <t>https://podminky.urs.cz/item/CS_URS_2022_01/121151115</t>
  </si>
  <si>
    <t>Poznámka k položce:_x000d_
sejmutí humusní horní vrstvy, tl. 300 mm, dle D-3.5</t>
  </si>
  <si>
    <t>sejmutí humusní horní vrstvy, tl. 300 mm, dle D-3.5</t>
  </si>
  <si>
    <t>9,978*(11,662+3,53+3,069+3,672+5,992)+31,166*(14,426+1,9+3,946+1,9+9,325)+6,16*(5,402+3,969+2,159+4,228+1,557+5,025)</t>
  </si>
  <si>
    <t>122251405</t>
  </si>
  <si>
    <t>Vykopávky v zemníku na suchu v hornině třídy těžitelnosti I skupiny 3 objem do 1000 m3 strojně</t>
  </si>
  <si>
    <t>303716992</t>
  </si>
  <si>
    <t>Vykopávky v zemnících na suchu strojně zapažených i nezapažených v hornině třídy těžitelnosti I skupiny 3 přes 500 do 1 000 m3</t>
  </si>
  <si>
    <t>https://podminky.urs.cz/item/CS_URS_2022_01/122251405</t>
  </si>
  <si>
    <t>"dle D-3.5 , výkop pro obtokové potrubí" 105*4,8</t>
  </si>
  <si>
    <t>124253102</t>
  </si>
  <si>
    <t>Vykopávky pro koryta vodotečí v hornině třídy těžitelnosti I skupiny 3 objem do 5000 m3 strojně</t>
  </si>
  <si>
    <t>-310001754</t>
  </si>
  <si>
    <t>Vykopávky pro koryta vodotečí strojně v hornině třídy těžitelnosti I skupiny 3 přes 1 000 do 5 000 m3</t>
  </si>
  <si>
    <t>https://podminky.urs.cz/item/CS_URS_2022_01/124253102</t>
  </si>
  <si>
    <t>"dle D-3.5" (20*46,02)+(24,05*67,77)+(7,5*29,08)</t>
  </si>
  <si>
    <t>"dle D-3.8" (11,34*4,05)+(28,98*6,355)</t>
  </si>
  <si>
    <t>133251101</t>
  </si>
  <si>
    <t>Hloubení šachet nezapažených v hornině třídy těžitelnosti I skupiny 3 objem do 20 m3</t>
  </si>
  <si>
    <t>2032041331</t>
  </si>
  <si>
    <t>Hloubení nezapažených šachet strojně v hornině třídy těžitelnosti I skupiny 3 do 20 m3</t>
  </si>
  <si>
    <t>https://podminky.urs.cz/item/CS_URS_2022_01/133251101</t>
  </si>
  <si>
    <t>"hloubení čerpacích studní, 4 ks"</t>
  </si>
  <si>
    <t>4*(3,14*0,5*0,5*2,5)</t>
  </si>
  <si>
    <t>-1418108384</t>
  </si>
  <si>
    <t xml:space="preserve">"výkop na odtečení  na mezideponii" 2998,464</t>
  </si>
  <si>
    <t xml:space="preserve">"výkop na suchu  na mezideponii" 504</t>
  </si>
  <si>
    <t>"z vrtu (4xstudna) na mezideponii" 7,85</t>
  </si>
  <si>
    <t>"zpět na zásyp " 3690,103</t>
  </si>
  <si>
    <t>"zpět na obsyp potrubí " 29,48</t>
  </si>
  <si>
    <t>"zpět na zásyp studen " 7,85</t>
  </si>
  <si>
    <t>-1931224984</t>
  </si>
  <si>
    <t>"na zpětný zásyp" 3690,103</t>
  </si>
  <si>
    <t>"pro obsyp" 29,48</t>
  </si>
  <si>
    <t>"zpět na zásyp studen" 7,85</t>
  </si>
  <si>
    <t>-884395869</t>
  </si>
  <si>
    <t>"ohrázka , štěrkopískový materiál" 2*53,407*1,5</t>
  </si>
  <si>
    <t>-1136686894</t>
  </si>
  <si>
    <t>"ohrázka , štěrkopískový materiál"</t>
  </si>
  <si>
    <t>2*53,407*1,5</t>
  </si>
  <si>
    <t>-950906926</t>
  </si>
  <si>
    <t>"zpětný zásyp dle D3.2-D3.4 : řez 1-1 - 5-5" 2,535*(14,116+10,992)+0,9*(21,19+11,661)+0,95*(21,209+11,642)+1,2*(22,883+11,661)+0,45*(22,906+11,661)</t>
  </si>
  <si>
    <t>"zpětný zásyp dle D3.2-D3.4 : řez 6-6 - 10-10" 0,6*(22,193+11,661)+3,75*(29,523+25,236)+2,35*(32,555+27,628)+2,00*(33,510+29,457)+2,43*139,804</t>
  </si>
  <si>
    <t>"zpětný zásyp dle D3.2-D3.4 : řez 11-11 - 14-14" 11,50*184,84+8,45*(38,22+20,96)+0,5*(36,80+19,811)+2,55*(6,734+1,85)</t>
  </si>
  <si>
    <t>174251101</t>
  </si>
  <si>
    <t>Zásyp jam, šachet rýh nebo kolem objektů sypaninou bez zhutnění</t>
  </si>
  <si>
    <t>264490767</t>
  </si>
  <si>
    <t>Zásyp sypaninou z jakékoliv horniny strojně s uložením výkopku ve vrstvách bez zhutnění jam, šachet, rýh nebo kolem objektů v těchto vykopávkách</t>
  </si>
  <si>
    <t>https://podminky.urs.cz/item/CS_URS_2022_01/174251101</t>
  </si>
  <si>
    <t>"čerpací studny, 4 ks"</t>
  </si>
  <si>
    <t>415748765</t>
  </si>
  <si>
    <t>"dle D3-4, fr. 0-80mm" 110*(0,175+0,093)</t>
  </si>
  <si>
    <t>-656894236</t>
  </si>
  <si>
    <t>(3690,103+29,48)-(504,0+2998,464)</t>
  </si>
  <si>
    <t>242821124</t>
  </si>
  <si>
    <t>Zapuštění zárubnice z trub litinových hl do 50 m DN přes 900 do 1000</t>
  </si>
  <si>
    <t>-1709280742</t>
  </si>
  <si>
    <t>Zapuštění zárubnice z trub litinových,do studňového vrtu hl. do 50 m DN přes 900 do 1000</t>
  </si>
  <si>
    <t>https://podminky.urs.cz/item/CS_URS_2022_01/242821124</t>
  </si>
  <si>
    <t>Poznámka k položce:_x000d_
Čtyři studny se umístí nad každý roh stavební jámy a budou sloužit k čerpání podzemní vody</t>
  </si>
  <si>
    <t xml:space="preserve">"D-3.5 , hloubka do 2,5m : "  4*2,5</t>
  </si>
  <si>
    <t>-1375479283</t>
  </si>
  <si>
    <t>"doska+rozrážeče vodního proudu : věž" (8,095*13,052)+(3*0,5*1,875)</t>
  </si>
  <si>
    <t>"doska : štola" 6,58*9,2</t>
  </si>
  <si>
    <t>"doska : vývar" (8,04*7,856)+(10,484*3,15)</t>
  </si>
  <si>
    <t>"stropy, tl.800mm : věž" 2,43*3,422</t>
  </si>
  <si>
    <t>"stropy, tl.800mm : štola" 11,50*3,566</t>
  </si>
  <si>
    <t>"stropy, tl.800mm : vývar" 8,950*4,843</t>
  </si>
  <si>
    <t>"stropy, tl.300mm s lávkou : věž" (50,118*0,3)-(1,15*1,15*0,3*2)-(0,8-0,8*0,3)</t>
  </si>
  <si>
    <t xml:space="preserve">"lávka, tl.300mm  : štola" 2,960*0,3</t>
  </si>
  <si>
    <t>"stropy, tl.500mm : věž" 2,000*1,998</t>
  </si>
  <si>
    <t>"křídla : věž" (0,4*4,92*1,8)*2</t>
  </si>
  <si>
    <t>"křídla : vývar" (0,365*5,81*1,93)*2</t>
  </si>
  <si>
    <t>"stěna tl.200mm : štola" 1,2*4,17*0,2</t>
  </si>
  <si>
    <t>"stěna- boční : věž" (0,90*2*4,555)+(0,95*2*4,59)+(1,2*2*4,555)+(0,45*2*4,555)+(0,6*2*5,872)+(3,75*2*5,361)+(2,35*2*5,375)+(2*2*5,38)+(2,43*2*1,812)</t>
  </si>
  <si>
    <t>"stěna- boční : štola" 11,5*2*1,812</t>
  </si>
  <si>
    <t>"stěna- boční : vývar" (8,45*2*1,812)+(0,5*2*1,973)</t>
  </si>
  <si>
    <t>"stěny- vnitřní : věž" (0,6*28,337)+(0,95*9,354)+(3,93*2,742*2)+(5,767*2,71)</t>
  </si>
  <si>
    <t>"stěny- vnitřní : štola" 5,66*1,998</t>
  </si>
  <si>
    <t>"stabilizační prah nad a pod hrází" (1,0*1,0*12,5)+(1,0*1,0*7,6)</t>
  </si>
  <si>
    <t>"D-3.8 : schody pod hrázi" (18,164*1,2)+(27,662*0,4)</t>
  </si>
  <si>
    <t>-1748228690</t>
  </si>
  <si>
    <t>-953066492</t>
  </si>
  <si>
    <t>-761322653</t>
  </si>
  <si>
    <t>"odhad 95kg/m3" 95*729,104/1000</t>
  </si>
  <si>
    <t>-450886255</t>
  </si>
  <si>
    <t>"D-3.8 - schody KARI síť" 0,06313</t>
  </si>
  <si>
    <t>348401130</t>
  </si>
  <si>
    <t>Montáž oplocení ze strojového pletiva s napínacími dráty v přes 1,6 do 2,0 m</t>
  </si>
  <si>
    <t>2009659474</t>
  </si>
  <si>
    <t>Montáž oplocení z pletiva strojového s napínacími dráty přes 1,6 do 2,0 m</t>
  </si>
  <si>
    <t>https://podminky.urs.cz/item/CS_URS_2022_01/348401130</t>
  </si>
  <si>
    <t>Poznámka k položce:_x000d_
položka Z/16</t>
  </si>
  <si>
    <t>31324768</t>
  </si>
  <si>
    <t>pletivo drátěné se čtvercovými oky zapletené Pz 50x2x2000mm</t>
  </si>
  <si>
    <t>-1032165556</t>
  </si>
  <si>
    <t>Poznámka k položce:_x000d_
z položky Z/16</t>
  </si>
  <si>
    <t>15619100</t>
  </si>
  <si>
    <t>drát poplastovaný kruhový napínací 2,5/3,5mm</t>
  </si>
  <si>
    <t>42309991</t>
  </si>
  <si>
    <t>55342272</t>
  </si>
  <si>
    <t>vzpěra plotová 38x1,5mm včetně krytky s uchem 2000mm</t>
  </si>
  <si>
    <t>720760458</t>
  </si>
  <si>
    <t>55342261</t>
  </si>
  <si>
    <t>sloupek plotový koncový Pz a komaxitový 2150/48x1,5mm</t>
  </si>
  <si>
    <t>586856591</t>
  </si>
  <si>
    <t>55342254</t>
  </si>
  <si>
    <t>sloupek plotový průběžný Pz a komaxitový 2250/38x1,5mm</t>
  </si>
  <si>
    <t>821003247</t>
  </si>
  <si>
    <t>55342320</t>
  </si>
  <si>
    <t>branka vchodová kovová 1200x940 mm</t>
  </si>
  <si>
    <t>1116479008</t>
  </si>
  <si>
    <t>Poznámka k položce:_x000d_
branka z položky Z/16</t>
  </si>
  <si>
    <t>55342328</t>
  </si>
  <si>
    <t>sloupek pro branku 70x70mm v 1,5m včetně pantu</t>
  </si>
  <si>
    <t>-244706899</t>
  </si>
  <si>
    <t>Poznámka k položce:_x000d_
ocelový sloup branky z položky Z/16</t>
  </si>
  <si>
    <t>59231516</t>
  </si>
  <si>
    <t>pant na vrátka Pz dl 350mm v 60mm</t>
  </si>
  <si>
    <t>-73114577</t>
  </si>
  <si>
    <t>-1535578181</t>
  </si>
  <si>
    <t>"položka Z/31" 1*4,350</t>
  </si>
  <si>
    <t>"položka Z/32" 4*3,400</t>
  </si>
  <si>
    <t>"položka Z/33" 1*12,700</t>
  </si>
  <si>
    <t>"položka Z/34" 1*12,700</t>
  </si>
  <si>
    <t>"položka Z/35" 1*0,300</t>
  </si>
  <si>
    <t>1993792327</t>
  </si>
  <si>
    <t>"dle D-3.2, 3.3, 3.4 : věž" 9,70*17,715</t>
  </si>
  <si>
    <t>"dle D-3.2, 3.3, 3.4 : štola" 8,18*11,500</t>
  </si>
  <si>
    <t>"dle D-3.2, 3.3, 3.4 : vývar" (10,01*9,820)+(17,30*1,890)</t>
  </si>
  <si>
    <t>"dle D-3.8 : schodiště pod hrázi" (6,022*1,6)</t>
  </si>
  <si>
    <t>1639084817</t>
  </si>
  <si>
    <t xml:space="preserve">"úprava v korytě nad hrází"  (11,34*6,5*0,9)+(2*11,34*4,0*0,9)</t>
  </si>
  <si>
    <t xml:space="preserve">"úprava v korytě pod hrází"  (27,98*7,0*1,0)+(2*27,98*2,8*1,0)</t>
  </si>
  <si>
    <t>465513227</t>
  </si>
  <si>
    <t>Dlažba z lomového kamene na cementovou maltu s vyspárováním tl 250 mm pro hráze</t>
  </si>
  <si>
    <t>-1826080381</t>
  </si>
  <si>
    <t>Dlažba z lomového kamene lomařsky upraveného na cementovou maltu, s vyspárováním cementovou maltou, tl. kamene 250 mm</t>
  </si>
  <si>
    <t>https://podminky.urs.cz/item/CS_URS_2022_01/465513227</t>
  </si>
  <si>
    <t xml:space="preserve">Poznámka k položce:_x000d_
kamenná dlažba do bet. lože - opevnění  ŽB prahu</t>
  </si>
  <si>
    <t>"nad hrází" 12,5*1</t>
  </si>
  <si>
    <t>"pod hrází" 7,60*1</t>
  </si>
  <si>
    <t>871490410</t>
  </si>
  <si>
    <t>Montáž kanalizačního potrubí korugovaného SN 10 z polypropylenu DN 1000</t>
  </si>
  <si>
    <t>944081282</t>
  </si>
  <si>
    <t>Montáž kanalizačního potrubí z plastů z polypropylenu PP korugovaného nebo žebrovaného SN 10 DN 1000</t>
  </si>
  <si>
    <t>https://podminky.urs.cz/item/CS_URS_2022_01/871490410</t>
  </si>
  <si>
    <t>Poznámka k položce:_x000d_
D-3.5 : obtokové potrubí</t>
  </si>
  <si>
    <t>28617054</t>
  </si>
  <si>
    <t>trubka kanalizační PP korugovaná DN 1000x6000mm SN10</t>
  </si>
  <si>
    <t>1688496405</t>
  </si>
  <si>
    <t>891472222</t>
  </si>
  <si>
    <t>Montáž kanalizačních šoupátek s ručním kolečkem v šachtách DN 800</t>
  </si>
  <si>
    <t>2140608894</t>
  </si>
  <si>
    <t>Montáž kanalizačních armatur na potrubí šoupátek uzavíracích v šachtách s ručním kolečkem DN 800</t>
  </si>
  <si>
    <t>https://podminky.urs.cz/item/CS_URS_2022_01/891472222</t>
  </si>
  <si>
    <t>R-02</t>
  </si>
  <si>
    <t>Kanalizační šoupě 800/1000 s T-klíčem</t>
  </si>
  <si>
    <t>-1871124894</t>
  </si>
  <si>
    <t>894411151</t>
  </si>
  <si>
    <t>Zřízení šachet kanalizačních z betonových dílců na potrubí DN 600 dno beton tř. C 25/30</t>
  </si>
  <si>
    <t>-1168075378</t>
  </si>
  <si>
    <t>Zřízení šachet kanalizačních z betonových dílců výšky vstupu do 1,50 m s obložením dna betonem tř. C 25/30, na potrubí DN 600</t>
  </si>
  <si>
    <t>https://podminky.urs.cz/item/CS_URS_2022_01/894411151</t>
  </si>
  <si>
    <t>59224059</t>
  </si>
  <si>
    <t>dno betonové šachtové hranaté DN 1000x600, 100x75x15cm</t>
  </si>
  <si>
    <t>2111242063</t>
  </si>
  <si>
    <t>1143549143</t>
  </si>
  <si>
    <t>Poznámka k položce:_x000d_
Pro snížení přítoku do stavební jámy budou realizovány čerpací studny na obou březích.</t>
  </si>
  <si>
    <t>"D-3.5" 2*2</t>
  </si>
  <si>
    <t>59224073</t>
  </si>
  <si>
    <t>skruž betonová DN 1000x500, 100x50x9cm</t>
  </si>
  <si>
    <t>1765230683</t>
  </si>
  <si>
    <t>931992121</t>
  </si>
  <si>
    <t>Výplň dilatačních spár z extrudovaného polystyrénu tl 20 mm</t>
  </si>
  <si>
    <t>-1392945890</t>
  </si>
  <si>
    <t>Výplň dilatačních spár z polystyrenu extrudovaného, tloušťky 20 mm</t>
  </si>
  <si>
    <t>https://podminky.urs.cz/item/CS_URS_2022_01/931992121</t>
  </si>
  <si>
    <t>"dle D-3.2, D-3.3 - styk žb doska a žb lávka" 0,3*1,2</t>
  </si>
  <si>
    <t>1784026432</t>
  </si>
  <si>
    <t xml:space="preserve">"dle D-3.2 , D-3.3 - dilatace věž/štola a štola/vývar"  2*(4,6+6,4)+2*(4,6+6,98)</t>
  </si>
  <si>
    <t>936457111</t>
  </si>
  <si>
    <t>Zálivka kotevních šroubů betonem objemu do 0,01 m3</t>
  </si>
  <si>
    <t>-208769475</t>
  </si>
  <si>
    <t>Zálivka kotevních šroubů, ocelových konstrukcí a dutin betonem se zvýšenými nároky na prostředí objemu jednotlivě do 0,01 m3</t>
  </si>
  <si>
    <t>https://podminky.urs.cz/item/CS_URS_2022_01/936457111</t>
  </si>
  <si>
    <t>Poznámka k položce:_x000d_
zálivka - česle</t>
  </si>
  <si>
    <t>"D-3.2, 3.3 : řez 102-102" (0,05*0,17*0,12)*4</t>
  </si>
  <si>
    <t>936457112</t>
  </si>
  <si>
    <t>Zálivka kotevních šroubů betonem objemu přes 0,01 do 0,25 m3</t>
  </si>
  <si>
    <t>1493219395</t>
  </si>
  <si>
    <t>Zálivka kotevních šroubů, ocelových konstrukcí a dutin betonem se zvýšenými nároky na prostředí objemu jednotlivě přes 0,01 do 0,25 m3</t>
  </si>
  <si>
    <t>https://podminky.urs.cz/item/CS_URS_2022_01/936457112</t>
  </si>
  <si>
    <t>"D-3.2 , 3.3 : řez 101-101" (0,1*0,3*0,4)*4+(2,0*0,49*0,15)</t>
  </si>
  <si>
    <t>"D-3.2 , 3.3 řez 102-102" (1,15*0,13*0,12)*2+(0,1*0,3*0,4)*8+(1,15*0,13*0,12)*2</t>
  </si>
  <si>
    <t>936457113</t>
  </si>
  <si>
    <t>Zálivka kotevních šroubů betonem objemu přes 0,25 do 1 m3</t>
  </si>
  <si>
    <t>-1203279585</t>
  </si>
  <si>
    <t>Zálivka kotevních šroubů, ocelových konstrukcí a dutin betonem se zvýšenými nároky na prostředí objemu jednotlivě přes 0,25 do 1,00 m3</t>
  </si>
  <si>
    <t>https://podminky.urs.cz/item/CS_URS_2022_01/936457113</t>
  </si>
  <si>
    <t>"D-3.2 , 3.3 : řez 101-101" (0,49*0,42*0,17)*2</t>
  </si>
  <si>
    <t>936457124</t>
  </si>
  <si>
    <t>Zálivka kotevních šroubů betonem objemu přes 1 do 3 m3</t>
  </si>
  <si>
    <t>-88350315</t>
  </si>
  <si>
    <t>Zálivka kotevních šroubů, ocelových konstrukcí a dutin betonem se zvýšenými nároky na prostředí objemu jednotlivě přes 1,00 do 3,00 m3</t>
  </si>
  <si>
    <t>https://podminky.urs.cz/item/CS_URS_2022_01/936457124</t>
  </si>
  <si>
    <t>"D-3.2, 3.3 : řez 101-101" (0,38*6,92*0,5)*2</t>
  </si>
  <si>
    <t>936501111</t>
  </si>
  <si>
    <t>Limnigrafická lať</t>
  </si>
  <si>
    <t>-1400949744</t>
  </si>
  <si>
    <t>Limnigrafická lať osazená v jakémkoliv sklonu</t>
  </si>
  <si>
    <t>https://podminky.urs.cz/item/CS_URS_2022_01/936501111</t>
  </si>
  <si>
    <t>"položka Z/27 : vodoteční lata s uchycením" 2,727</t>
  </si>
  <si>
    <t xml:space="preserve">"položka Z/28 : vodoteční lata s uchycením"  6,470</t>
  </si>
  <si>
    <t>961051111</t>
  </si>
  <si>
    <t>Bourání mostních základů z ŽB</t>
  </si>
  <si>
    <t>-1128219188</t>
  </si>
  <si>
    <t>Bourání mostních konstrukcí základů ze železového betonu</t>
  </si>
  <si>
    <t>https://podminky.urs.cz/item/CS_URS_2022_01/961051111</t>
  </si>
  <si>
    <t>"Stěny mostu na ŽB základech tloušťky 1,0 m" (32*1,0*0,65)+(34*1,0*0,65)</t>
  </si>
  <si>
    <t>1773118267</t>
  </si>
  <si>
    <t>"demolice starého klenbového mostu přes tok Mrlina" (32*0,65*2)+(34*0,65*2)+(8,04*1,5*6)</t>
  </si>
  <si>
    <t>985611111</t>
  </si>
  <si>
    <t>Vrtaná šroubovitá mikropilota pro zvýšení únostnosti základů D 60 mm</t>
  </si>
  <si>
    <t>1358326837</t>
  </si>
  <si>
    <t>Mikropilota vrtaná šroubovitá pro zvýšení únosnosti základů průměru 60 mm</t>
  </si>
  <si>
    <t>https://podminky.urs.cz/item/CS_URS_2022_01/985611111</t>
  </si>
  <si>
    <t>"uchycení ŽB lávky do tělesa hráze, délka 3m" 4*3</t>
  </si>
  <si>
    <t>-1978673929</t>
  </si>
  <si>
    <t>"kámen"</t>
  </si>
  <si>
    <t>158,16*2,5</t>
  </si>
  <si>
    <t>997006007</t>
  </si>
  <si>
    <t>Drcení stavebního odpadu ze zdiva z betonu železového s dopravou do 100 m a naložením</t>
  </si>
  <si>
    <t>319580346</t>
  </si>
  <si>
    <t>Úprava stavebního odpadu drcení s dopravou na vzdálenost do 100 m a naložením do drtícího zařízení ze zdiva železobetonového</t>
  </si>
  <si>
    <t>https://podminky.urs.cz/item/CS_URS_2022_01/997006007</t>
  </si>
  <si>
    <t xml:space="preserve">"železobeton" </t>
  </si>
  <si>
    <t>42,90*2,5</t>
  </si>
  <si>
    <t>997013862R0</t>
  </si>
  <si>
    <t>Likvidace stavebního odpadu z armovaného betonu</t>
  </si>
  <si>
    <t>-785139620</t>
  </si>
  <si>
    <t>Likvidace stavebního odpadu z armovaného betonu včetně naložení, dopravy, uložení a případného poplatku za uložení</t>
  </si>
  <si>
    <t>"předrcený materiál (cca 20 %)"</t>
  </si>
  <si>
    <t>42,90*2,4*0,2</t>
  </si>
  <si>
    <t>-1917461164</t>
  </si>
  <si>
    <t>158,16*2,5*0,20</t>
  </si>
  <si>
    <t>1559572766</t>
  </si>
  <si>
    <t>1833126956</t>
  </si>
  <si>
    <t>"OK/1 , 8ks" 26,248</t>
  </si>
  <si>
    <t>"OK/2 , 8ks" 22,933</t>
  </si>
  <si>
    <t>"OK/3 , 6ks" 7,254</t>
  </si>
  <si>
    <t>"OK/4 , 3ks" 77,715</t>
  </si>
  <si>
    <t>R-OK1</t>
  </si>
  <si>
    <t>Kotevní platnička 200x200x8 (položka OK/1)</t>
  </si>
  <si>
    <t>-256750980</t>
  </si>
  <si>
    <t>R-OK2</t>
  </si>
  <si>
    <t>Kotevní platnička 340x100x8 (položka OK/2)</t>
  </si>
  <si>
    <t>-1072931252</t>
  </si>
  <si>
    <t>R-OK3</t>
  </si>
  <si>
    <t>Kotevní platnička 100x100x8 (položka OK/3)</t>
  </si>
  <si>
    <t>-1703599965</t>
  </si>
  <si>
    <t>R-OK4</t>
  </si>
  <si>
    <t>Kotevní platnička 300x100x8 (položka OK/4)</t>
  </si>
  <si>
    <t>128054412</t>
  </si>
  <si>
    <t>274567487</t>
  </si>
  <si>
    <t>"Z/28 , 1ks" 9,533</t>
  </si>
  <si>
    <t>R-Z28</t>
  </si>
  <si>
    <t>Poklop 750x250 (položka Z/28)</t>
  </si>
  <si>
    <t>950209171</t>
  </si>
  <si>
    <t>743809039</t>
  </si>
  <si>
    <t>"Z/1 , 8ks" 201,755</t>
  </si>
  <si>
    <t>"Z/2 , 2ks" 50,585</t>
  </si>
  <si>
    <t>"Z/3 , 2ks" 23,225</t>
  </si>
  <si>
    <t>"Z/19 , 2ks" 21,168</t>
  </si>
  <si>
    <t>R-Z1</t>
  </si>
  <si>
    <t>Zábradlí (položka Z/1)</t>
  </si>
  <si>
    <t>-1408712318</t>
  </si>
  <si>
    <t>R-Z2</t>
  </si>
  <si>
    <t>Zábradlí (položka Z/2)</t>
  </si>
  <si>
    <t>2094512705</t>
  </si>
  <si>
    <t>R-Z3</t>
  </si>
  <si>
    <t>Zábradlí (položka Z/3)</t>
  </si>
  <si>
    <t>-1725459612</t>
  </si>
  <si>
    <t>R-Z19</t>
  </si>
  <si>
    <t>Poklop 200x200 (položka Z/19)</t>
  </si>
  <si>
    <t>-1709456169</t>
  </si>
  <si>
    <t>1422437476</t>
  </si>
  <si>
    <t>"Z/4 , 6ks" 188,286</t>
  </si>
  <si>
    <t>"Z/5 , 4ks" 107,184</t>
  </si>
  <si>
    <t>"Z/6 , 4ks" 128,210</t>
  </si>
  <si>
    <t>"Z/7 , 8ks" 205,359</t>
  </si>
  <si>
    <t>"Z/8 , 11ks" 274,109</t>
  </si>
  <si>
    <t>"Z/9 , 1ks" 20,414</t>
  </si>
  <si>
    <t>"Z/10 , 4ks" 124,304</t>
  </si>
  <si>
    <t>"Z/11 , 2ks" 48,777</t>
  </si>
  <si>
    <t>"Z/12 , 2ks" 48,744</t>
  </si>
  <si>
    <t>"Z/13 , 2ks" 48,733</t>
  </si>
  <si>
    <t>"Z/14 , 4ks" 97,574</t>
  </si>
  <si>
    <t>"Z/22 , 1ks" 42,804</t>
  </si>
  <si>
    <t>"Z/29 , 1ks" 43,607</t>
  </si>
  <si>
    <t>R-Z4</t>
  </si>
  <si>
    <t>Zábradlí (položka Z/4)</t>
  </si>
  <si>
    <t>-1767112504</t>
  </si>
  <si>
    <t>R-Z5</t>
  </si>
  <si>
    <t>Zábradlí (položka Z/5)</t>
  </si>
  <si>
    <t>1170018900</t>
  </si>
  <si>
    <t>R-Z6</t>
  </si>
  <si>
    <t>Zábradlí (položka Z/6)</t>
  </si>
  <si>
    <t>585324573</t>
  </si>
  <si>
    <t>R-Z7</t>
  </si>
  <si>
    <t>Zábradlí (položka Z/7)</t>
  </si>
  <si>
    <t>-805246708</t>
  </si>
  <si>
    <t>R-Z8</t>
  </si>
  <si>
    <t>Zábradlí (položka Z/8)</t>
  </si>
  <si>
    <t>819346341</t>
  </si>
  <si>
    <t>R-Z9</t>
  </si>
  <si>
    <t>Zábradlí (položka Z/9)</t>
  </si>
  <si>
    <t>33370090</t>
  </si>
  <si>
    <t>R-Z10</t>
  </si>
  <si>
    <t>Zábradlí (položka Z/10)</t>
  </si>
  <si>
    <t>1772830326</t>
  </si>
  <si>
    <t>R-Z11</t>
  </si>
  <si>
    <t>Zábradlí (položka Z/11)</t>
  </si>
  <si>
    <t>-1609813668</t>
  </si>
  <si>
    <t>R-Z12</t>
  </si>
  <si>
    <t>Zábradlí (položka Z/12)</t>
  </si>
  <si>
    <t>607089471</t>
  </si>
  <si>
    <t>R-Z13</t>
  </si>
  <si>
    <t>Zábradlí (položka Z/13)</t>
  </si>
  <si>
    <t>1812534756</t>
  </si>
  <si>
    <t>R-Z14</t>
  </si>
  <si>
    <t>Zábradlí (položka Z/14)</t>
  </si>
  <si>
    <t>-739364087</t>
  </si>
  <si>
    <t>R-Z22</t>
  </si>
  <si>
    <t>Měření dolní hladiny (položka Z/22)</t>
  </si>
  <si>
    <t>-1974302056</t>
  </si>
  <si>
    <t>R-Z29</t>
  </si>
  <si>
    <t>Měrný žlab (položka Z/29)</t>
  </si>
  <si>
    <t>941897901</t>
  </si>
  <si>
    <t>767995115</t>
  </si>
  <si>
    <t>Montáž atypických zámečnických konstrukcí hm přes 50 do 100 kg</t>
  </si>
  <si>
    <t>311614157</t>
  </si>
  <si>
    <t>Montáž ostatních atypických zámečnických konstrukcí hmotnosti přes 50 do 100 kg</t>
  </si>
  <si>
    <t>https://podminky.urs.cz/item/CS_URS_2022_01/767995115</t>
  </si>
  <si>
    <t>"Z/17 , 1ks" 74,040</t>
  </si>
  <si>
    <t>"Z/18 , 1ks" 81,593</t>
  </si>
  <si>
    <t>"Z/21 , 1ks" 79,456</t>
  </si>
  <si>
    <t>"Z/23 , 1ks" 92,534</t>
  </si>
  <si>
    <t>R-Z17</t>
  </si>
  <si>
    <t>Poklop 900x900 (položka Z/17)</t>
  </si>
  <si>
    <t>-1803502457</t>
  </si>
  <si>
    <t>R-Z18</t>
  </si>
  <si>
    <t>Poklop 2000x480 (položka Z/18)</t>
  </si>
  <si>
    <t>886732103</t>
  </si>
  <si>
    <t>84</t>
  </si>
  <si>
    <t>R-Z21</t>
  </si>
  <si>
    <t>Měření dolní hladiny (položka Z/21)</t>
  </si>
  <si>
    <t>-1865164805</t>
  </si>
  <si>
    <t>85</t>
  </si>
  <si>
    <t>R-Z23</t>
  </si>
  <si>
    <t>Řebřík (položka Z/23)</t>
  </si>
  <si>
    <t>889391825</t>
  </si>
  <si>
    <t>86</t>
  </si>
  <si>
    <t>324428022</t>
  </si>
  <si>
    <t>"Z/20 , 1ks" 189,909</t>
  </si>
  <si>
    <t>87</t>
  </si>
  <si>
    <t>R-Z20</t>
  </si>
  <si>
    <t>Poklop 650x300 (položka Z/20)</t>
  </si>
  <si>
    <t>1026038752</t>
  </si>
  <si>
    <t>88</t>
  </si>
  <si>
    <t>832693335</t>
  </si>
  <si>
    <t>89</t>
  </si>
  <si>
    <t>R-Z24</t>
  </si>
  <si>
    <t>Česle (položka Z/24)</t>
  </si>
  <si>
    <t>1571958336</t>
  </si>
  <si>
    <t>90</t>
  </si>
  <si>
    <t>R-Z25</t>
  </si>
  <si>
    <t>Česle (položka Z/25)</t>
  </si>
  <si>
    <t>818168656</t>
  </si>
  <si>
    <t>91</t>
  </si>
  <si>
    <t>-421951209</t>
  </si>
  <si>
    <t>92</t>
  </si>
  <si>
    <t>-1588224786</t>
  </si>
  <si>
    <t>93</t>
  </si>
  <si>
    <t>334829065</t>
  </si>
  <si>
    <t>"odhad 20km" (20-1)*4,477</t>
  </si>
  <si>
    <t>5. - SO 05 - Přípojka NN</t>
  </si>
  <si>
    <t xml:space="preserve">    21-M - Elektromontáže</t>
  </si>
  <si>
    <t>132251104</t>
  </si>
  <si>
    <t>Hloubení rýh nezapažených š do 800 mm v hornině třídy těžitelnosti I skupiny 3 objem přes 100 m3 strojně</t>
  </si>
  <si>
    <t>-916945693</t>
  </si>
  <si>
    <t>Hloubení nezapažených rýh šířky do 800 mm strojně s urovnáním dna do předepsaného profilu a spádu v hornině třídy těžitelnosti I skupiny 3 přes 100 m3</t>
  </si>
  <si>
    <t>https://podminky.urs.cz/item/CS_URS_2022_01/132251104</t>
  </si>
  <si>
    <t>"š=500mm, hl=700mm" 0,5*0,7*353</t>
  </si>
  <si>
    <t>"š=500mm, hl=1000mm"0,50*1,0*17</t>
  </si>
  <si>
    <t>532620982</t>
  </si>
  <si>
    <t xml:space="preserve">"výkop rýhy  na mezideponii" 132,05</t>
  </si>
  <si>
    <t>"zpět na zásyp rýhy" 131,224</t>
  </si>
  <si>
    <t>-1190498593</t>
  </si>
  <si>
    <t>"na zpětný zásyp rýhy" 131,224</t>
  </si>
  <si>
    <t>-1329266640</t>
  </si>
  <si>
    <t>(0,50*0,7*353)-(3,14*0,025*0,025*353)</t>
  </si>
  <si>
    <t>(0,5*1,0*17)-(3,14*0,05*0,05*17)</t>
  </si>
  <si>
    <t>21-M</t>
  </si>
  <si>
    <t>Elektromontáže</t>
  </si>
  <si>
    <t>21-M1</t>
  </si>
  <si>
    <t>Montáž - Elektromerový rozvaděč RE s náplní dle schémat</t>
  </si>
  <si>
    <t>1712297759</t>
  </si>
  <si>
    <t>D1</t>
  </si>
  <si>
    <t>Dodávka - Elektromerový rozvaděč RE s náplní dle schémat</t>
  </si>
  <si>
    <t>-1402024601</t>
  </si>
  <si>
    <t>21-M2</t>
  </si>
  <si>
    <t>Montáž - Kabel AYKY 4Bx50</t>
  </si>
  <si>
    <t>1063174960</t>
  </si>
  <si>
    <t>D2</t>
  </si>
  <si>
    <t>Dodávka - Kabel AYKY 4Bx50</t>
  </si>
  <si>
    <t>-1225596489</t>
  </si>
  <si>
    <t>21-M3</t>
  </si>
  <si>
    <t>Montáž - Chránička Ø90</t>
  </si>
  <si>
    <t>-1910609069</t>
  </si>
  <si>
    <t>D3</t>
  </si>
  <si>
    <t>Dodávka - Chránička Ø90</t>
  </si>
  <si>
    <t>202138429</t>
  </si>
  <si>
    <t>21-M4</t>
  </si>
  <si>
    <t>Montáž - Chránička Ø100</t>
  </si>
  <si>
    <t>-831056447</t>
  </si>
  <si>
    <t>D4</t>
  </si>
  <si>
    <t>Dodávka - Chránička Ø100</t>
  </si>
  <si>
    <t>51288940</t>
  </si>
  <si>
    <t>21-M5</t>
  </si>
  <si>
    <t>Montáž - Výstražní fólie</t>
  </si>
  <si>
    <t>192618888</t>
  </si>
  <si>
    <t>D5</t>
  </si>
  <si>
    <t>Dodávka - Výstražní fólie</t>
  </si>
  <si>
    <t>-1350980346</t>
  </si>
  <si>
    <t>6. - SO 06 - Vegetační úpravy</t>
  </si>
  <si>
    <t>111251203</t>
  </si>
  <si>
    <t>Odstranění křovin a stromů průměru kmene do 100 mm i s kořeny sklonu terénu přes 1:5 z celkové plochy přes 500 m2 strojně</t>
  </si>
  <si>
    <t>-8170949</t>
  </si>
  <si>
    <t>Odstranění křovin a stromů s odstraněním kořenů strojně průměru kmene do 100 mm v rovině nebo ve svahu sklonu terénu přes 1:5, při celkové ploše přes 500 m2</t>
  </si>
  <si>
    <t>https://podminky.urs.cz/item/CS_URS_2022_01/111251203</t>
  </si>
  <si>
    <t>stávající zemní hráz</t>
  </si>
  <si>
    <t>návodní svah</t>
  </si>
  <si>
    <t>1375,0+1310,0+2810,0+1150,0</t>
  </si>
  <si>
    <t>vzdušní svah</t>
  </si>
  <si>
    <t>2340,0+2580,0+935,0</t>
  </si>
  <si>
    <t>černá skládka</t>
  </si>
  <si>
    <t>5800,0</t>
  </si>
  <si>
    <t>111251111</t>
  </si>
  <si>
    <t>Drcení ořezaných větví D do 100 mm s odvozem do 20 km</t>
  </si>
  <si>
    <t>-254380298</t>
  </si>
  <si>
    <t>Drcení ořezaných větví strojně - (štěpkování) o průměru větví do 100 mm</t>
  </si>
  <si>
    <t>štěpkování keřů a větví pokácených stromů včetně dopravy k místu uložení</t>
  </si>
  <si>
    <t>keře</t>
  </si>
  <si>
    <t>18300,0*0,02</t>
  </si>
  <si>
    <t>větve stromů</t>
  </si>
  <si>
    <t>prům. do 30 cm</t>
  </si>
  <si>
    <t>728*0,15</t>
  </si>
  <si>
    <t>prům. do 50 cm</t>
  </si>
  <si>
    <t>97*0,3</t>
  </si>
  <si>
    <t>prům. do 70 cm</t>
  </si>
  <si>
    <t>10*0,5</t>
  </si>
  <si>
    <t>prům. do 90 cm</t>
  </si>
  <si>
    <t>1*1,0</t>
  </si>
  <si>
    <t>112101101</t>
  </si>
  <si>
    <t>Odstranění stromů listnatých průměru kmene přes 100 do 300 mm</t>
  </si>
  <si>
    <t>-1515740177</t>
  </si>
  <si>
    <t>Odstranění stromů s odřezáním kmene a s odvětvením listnatých, průměru kmene přes 100 do 300 mm</t>
  </si>
  <si>
    <t>https://podminky.urs.cz/item/CS_URS_2022_01/112101101</t>
  </si>
  <si>
    <t>Poznámka k položce:_x000d_
Dle Soupisu dotčené zeleně</t>
  </si>
  <si>
    <t>112101102</t>
  </si>
  <si>
    <t>Odstranění stromů listnatých průměru kmene přes 300 do 500 mm</t>
  </si>
  <si>
    <t>-1103041829</t>
  </si>
  <si>
    <t>Odstranění stromů s odřezáním kmene a s odvětvením listnatých, průměru kmene přes 300 do 500 mm</t>
  </si>
  <si>
    <t>https://podminky.urs.cz/item/CS_URS_2022_01/112101102</t>
  </si>
  <si>
    <t>112101103</t>
  </si>
  <si>
    <t>Odstranění stromů listnatých průměru kmene přes 500 do 700 mm</t>
  </si>
  <si>
    <t>-86491908</t>
  </si>
  <si>
    <t>Odstranění stromů s odřezáním kmene a s odvětvením listnatých, průměru kmene přes 500 do 700 mm</t>
  </si>
  <si>
    <t>https://podminky.urs.cz/item/CS_URS_2022_01/112101103</t>
  </si>
  <si>
    <t>112101104</t>
  </si>
  <si>
    <t>Odstranění stromů listnatých průměru kmene přes 700 do 900 mm</t>
  </si>
  <si>
    <t>1186863794</t>
  </si>
  <si>
    <t>Odstranění stromů s odřezáním kmene a s odvětvením listnatých, průměru kmene přes 700 do 900 mm</t>
  </si>
  <si>
    <t>https://podminky.urs.cz/item/CS_URS_2022_01/112101104</t>
  </si>
  <si>
    <t>112251101</t>
  </si>
  <si>
    <t>Odstranění pařezů D přes 100 do 300 mm</t>
  </si>
  <si>
    <t>-376089935</t>
  </si>
  <si>
    <t>Odstranění pařezů strojně s jejich vykopáním, vytrháním nebo odstřelením průměru přes 100 do 300 mm</t>
  </si>
  <si>
    <t>https://podminky.urs.cz/item/CS_URS_2022_01/112251101</t>
  </si>
  <si>
    <t>pařezy pokácených stromů</t>
  </si>
  <si>
    <t>524</t>
  </si>
  <si>
    <t>112251102</t>
  </si>
  <si>
    <t>Odstranění pařezů D přes 300 do 500 mm</t>
  </si>
  <si>
    <t>-550633267</t>
  </si>
  <si>
    <t>Odstranění pařezů strojně s jejich vykopáním, vytrháním nebo odstřelením průměru přes 300 do 500 mm</t>
  </si>
  <si>
    <t>https://podminky.urs.cz/item/CS_URS_2022_01/112251102</t>
  </si>
  <si>
    <t>123</t>
  </si>
  <si>
    <t>112251103</t>
  </si>
  <si>
    <t>Odstranění pařezů D přes 500 do 700 mm</t>
  </si>
  <si>
    <t>475063735</t>
  </si>
  <si>
    <t>Odstranění pařezů strojně s jejich vykopáním, vytrháním nebo odstřelením průměru přes 500 do 700 mm</t>
  </si>
  <si>
    <t>https://podminky.urs.cz/item/CS_URS_2022_01/112251103</t>
  </si>
  <si>
    <t>112251104</t>
  </si>
  <si>
    <t>Odstranění pařezů D přes 700 do 900 mm</t>
  </si>
  <si>
    <t>-717723423</t>
  </si>
  <si>
    <t>Odstranění pařezů strojně s jejich vykopáním, vytrháním nebo odstřelením průměru přes 700 do 900 mm</t>
  </si>
  <si>
    <t>https://podminky.urs.cz/item/CS_URS_2022_01/112251104</t>
  </si>
  <si>
    <t>112251105</t>
  </si>
  <si>
    <t>Odstranění pařezů D přes 900 do 1100 mm</t>
  </si>
  <si>
    <t>1397351379</t>
  </si>
  <si>
    <t>Odstranění pařezů strojně s jejich vykopáním, vytrháním nebo odstřelením průměru přes 900 do 1100 mm</t>
  </si>
  <si>
    <t>https://podminky.urs.cz/item/CS_URS_2022_01/112251105</t>
  </si>
  <si>
    <t>162201411</t>
  </si>
  <si>
    <t>Vodorovné přemístění kmenů stromů listnatých do 1 km D kmene přes 100 do 300 mm</t>
  </si>
  <si>
    <t>898536650</t>
  </si>
  <si>
    <t>Vodorovné přemístění větví, kmenů nebo pařezů s naložením, složením a dopravou do 1000 m kmenů stromů listnatých, průměru přes 100 do 300 mm</t>
  </si>
  <si>
    <t>https://podminky.urs.cz/item/CS_URS_2022_01/162201411</t>
  </si>
  <si>
    <t>kmeny pokácených stromů pro předání investorovi</t>
  </si>
  <si>
    <t>728</t>
  </si>
  <si>
    <t>162201412</t>
  </si>
  <si>
    <t>Vodorovné přemístění kmenů stromů listnatých do 1 km D kmene přes 300 do 500 mm</t>
  </si>
  <si>
    <t>418281546</t>
  </si>
  <si>
    <t>Vodorovné přemístění větví, kmenů nebo pařezů s naložením, složením a dopravou do 1000 m kmenů stromů listnatých, průměru přes 300 do 500 mm</t>
  </si>
  <si>
    <t>https://podminky.urs.cz/item/CS_URS_2022_01/162201412</t>
  </si>
  <si>
    <t>97</t>
  </si>
  <si>
    <t>162201413</t>
  </si>
  <si>
    <t>Vodorovné přemístění kmenů stromů listnatých do 1 km D kmene přes 500 do 700 mm</t>
  </si>
  <si>
    <t>269704731</t>
  </si>
  <si>
    <t>Vodorovné přemístění větví, kmenů nebo pařezů s naložením, složením a dopravou do 1000 m kmenů stromů listnatých, průměru přes 500 do 700 mm</t>
  </si>
  <si>
    <t>https://podminky.urs.cz/item/CS_URS_2022_01/162201413</t>
  </si>
  <si>
    <t>162201414</t>
  </si>
  <si>
    <t>Vodorovné přemístění kmenů stromů listnatých do 1 km D kmene přes 700 do 900 mm</t>
  </si>
  <si>
    <t>-1890110890</t>
  </si>
  <si>
    <t>Vodorovné přemístění větví, kmenů nebo pařezů s naložením, složením a dopravou do 1000 m kmenů stromů listnatých, průměru přes 700 do 900 mm</t>
  </si>
  <si>
    <t>https://podminky.urs.cz/item/CS_URS_2022_01/162201414</t>
  </si>
  <si>
    <t>1755971004</t>
  </si>
  <si>
    <t>Poznámka k položce:_x000d_
pás určený na výsadbu zpevněný výsevem trávy</t>
  </si>
  <si>
    <t>-1466960875</t>
  </si>
  <si>
    <t>10800*0,015 "Přepočtené koeficientem množství</t>
  </si>
  <si>
    <t>183101115</t>
  </si>
  <si>
    <t>Hloubení jamek bez výměny půdy zeminy tř 1 až 4 obj přes 0,125 do 0,4 m3 v rovině a svahu do 1:5</t>
  </si>
  <si>
    <t>379976785</t>
  </si>
  <si>
    <t>Hloubení jamek pro vysazování rostlin v zemině tř.1 až 4 bez výměny půdy v rovině nebo na svahu do 1:5, objemu přes 0,125 do 0,40 m3</t>
  </si>
  <si>
    <t>https://podminky.urs.cz/item/CS_URS_2022_01/183101115</t>
  </si>
  <si>
    <t>184102115</t>
  </si>
  <si>
    <t>Výsadba dřeviny s balem D přes 0,5 do 0,6 m do jamky se zalitím v rovině a svahu do 1:5</t>
  </si>
  <si>
    <t>1290362947</t>
  </si>
  <si>
    <t>Výsadba dřeviny s balem do předem vyhloubené jamky se zalitím v rovině nebo na svahu do 1:5, při průměru balu přes 500 do 600 mm</t>
  </si>
  <si>
    <t>https://podminky.urs.cz/item/CS_URS_2022_01/184102115</t>
  </si>
  <si>
    <t>02650360R</t>
  </si>
  <si>
    <t>dub letní /Quercus robur/ obvod kmínku 10 - 12 cm</t>
  </si>
  <si>
    <t>-182624489</t>
  </si>
  <si>
    <t>02650300R</t>
  </si>
  <si>
    <t>javor mléč /Acer platanoides/ obvod kmínku 10 - 12 cm</t>
  </si>
  <si>
    <t>-1225484947</t>
  </si>
  <si>
    <t>02650300R1</t>
  </si>
  <si>
    <t>javor babyka /Acer campestre/ obvod kmínku 10 - 12 cm</t>
  </si>
  <si>
    <t>1928701122</t>
  </si>
  <si>
    <t>02650300R2</t>
  </si>
  <si>
    <t>lípa srdčitá /Tilia cordata/ obvod kmínku 10 - 12 cm</t>
  </si>
  <si>
    <t>-84294161</t>
  </si>
  <si>
    <t>02650300R3</t>
  </si>
  <si>
    <t>třešeň ptačí /Prunus avium/ obvod kmínku 10 - 12 cm</t>
  </si>
  <si>
    <t>-2098451921</t>
  </si>
  <si>
    <t>02650300R4</t>
  </si>
  <si>
    <t>hrušeň polnička /Pyrus pyraster/ obvod kmínku 10 - 12 cm</t>
  </si>
  <si>
    <t>1527404932</t>
  </si>
  <si>
    <t>184215131</t>
  </si>
  <si>
    <t>Ukotvení kmene dřevin třemi kůly D do 0,1 m dl do 1 m</t>
  </si>
  <si>
    <t>1513203759</t>
  </si>
  <si>
    <t>Ukotvení dřeviny kůly třemi kůly, délky do 1 m</t>
  </si>
  <si>
    <t>https://podminky.urs.cz/item/CS_URS_2022_01/184215131</t>
  </si>
  <si>
    <t>60591251</t>
  </si>
  <si>
    <t>kůl vyvazovací dřevěný impregnovaný D 8cm dl 1,5m</t>
  </si>
  <si>
    <t>-1580291578</t>
  </si>
  <si>
    <t>3*103</t>
  </si>
  <si>
    <t>1845011410</t>
  </si>
  <si>
    <t>Zhotovení obalu z pletiva v rovině a svahu do 1:5</t>
  </si>
  <si>
    <t>-1525362495</t>
  </si>
  <si>
    <t>103*1*0,9</t>
  </si>
  <si>
    <t>31324800</t>
  </si>
  <si>
    <t>pletivo drátěné s šestihrannými oky Pz 13/0,7mm v 1m</t>
  </si>
  <si>
    <t>-981677681</t>
  </si>
  <si>
    <t>184801121</t>
  </si>
  <si>
    <t>Ošetřování vysazených dřevin soliterních v rovině a svahu do 1:5</t>
  </si>
  <si>
    <t>-1274474883</t>
  </si>
  <si>
    <t>Ošetření vysazených dřevin solitérních v rovině nebo na svahu do 1:5</t>
  </si>
  <si>
    <t>https://podminky.urs.cz/item/CS_URS_2022_01/184801121</t>
  </si>
  <si>
    <t>99701381R1</t>
  </si>
  <si>
    <t>Likvidace pařezů včetně naložení, dopravy, uložení a případného poplatku za uložení</t>
  </si>
  <si>
    <t>-281201863</t>
  </si>
  <si>
    <t>vytahané pařezy</t>
  </si>
  <si>
    <t xml:space="preserve">pařezy  prům. do 30 cm</t>
  </si>
  <si>
    <t>524*0,05</t>
  </si>
  <si>
    <t xml:space="preserve">pařezy  prům. do 50 cm</t>
  </si>
  <si>
    <t>123*0,1</t>
  </si>
  <si>
    <t xml:space="preserve">pařezy  prům. do 70 cm</t>
  </si>
  <si>
    <t>20*0,3</t>
  </si>
  <si>
    <t xml:space="preserve">pařezy  prům. do 90 cm</t>
  </si>
  <si>
    <t>3*0,6</t>
  </si>
  <si>
    <t xml:space="preserve">pařezy  prům. do 110 cm</t>
  </si>
  <si>
    <t>3*1,0</t>
  </si>
  <si>
    <t>99701381R2</t>
  </si>
  <si>
    <t>Likvidace štěpky včetně uložení a případného poplatku za uložení</t>
  </si>
  <si>
    <t>-627310207</t>
  </si>
  <si>
    <t>štěpka</t>
  </si>
  <si>
    <t>998231311</t>
  </si>
  <si>
    <t>Přesun hmot pro sadovnické a krajinářské úpravy vodorovně do 5000 m</t>
  </si>
  <si>
    <t>-1632266832</t>
  </si>
  <si>
    <t>Přesun hmot pro sadovnické a krajinářské úpravy - strojně dopravní vzdálenost do 5000 m</t>
  </si>
  <si>
    <t>https://podminky.urs.cz/item/CS_URS_2022_01/998231311</t>
  </si>
  <si>
    <t>PS01.1 - PS 01.1 - Uzávěry sdruženého objektu - strojne technologická část</t>
  </si>
  <si>
    <t xml:space="preserve">    35-M - Montáž čerpadel, kompr.a vodoh.zař.</t>
  </si>
  <si>
    <t>35-M</t>
  </si>
  <si>
    <t>Montáž čerpadel, kompr.a vodoh.zař.</t>
  </si>
  <si>
    <t>001</t>
  </si>
  <si>
    <t>Stavidlový uzávěr - montáž</t>
  </si>
  <si>
    <t>1947935535</t>
  </si>
  <si>
    <t>Poznámka k položce:_x000d_
Přílohe č.2-4</t>
  </si>
  <si>
    <t>002</t>
  </si>
  <si>
    <t>Stavidlový uzávěr - dodávka</t>
  </si>
  <si>
    <t>-666474466</t>
  </si>
  <si>
    <t>PS01.2 - PS 01.2 - Uzávěry sdruženého objektu - elektro technologická část</t>
  </si>
  <si>
    <t>21-M10a</t>
  </si>
  <si>
    <t>Montáž - Rozvaděč RH</t>
  </si>
  <si>
    <t>1555629371</t>
  </si>
  <si>
    <t>Poznámka k položce:_x000d_
dle výkresů D-8.2.2 až D-8.2.6</t>
  </si>
  <si>
    <t>21-M10b</t>
  </si>
  <si>
    <t>Montáž - prvků do rozvaděče RH</t>
  </si>
  <si>
    <t>kpl</t>
  </si>
  <si>
    <t>-1916681505</t>
  </si>
  <si>
    <t>D10</t>
  </si>
  <si>
    <t>Dodávka - ocelová rozvodnice 800x1200x300, IP65/20</t>
  </si>
  <si>
    <t>-1706700854</t>
  </si>
  <si>
    <t>Poznámka k položce:_x000d_
Rozvaděč RH</t>
  </si>
  <si>
    <t>D11</t>
  </si>
  <si>
    <t>Dodávka - vačkový přepínač 2 polohy (0-1) 32A</t>
  </si>
  <si>
    <t>-942730837</t>
  </si>
  <si>
    <t>D12</t>
  </si>
  <si>
    <t>Dodávka - vačkový přepínač 3 polohy (R-0-A) 10A</t>
  </si>
  <si>
    <t>112993739</t>
  </si>
  <si>
    <t>D13</t>
  </si>
  <si>
    <t>Dodávka - jistič 25A 3P,B</t>
  </si>
  <si>
    <t>-1999679209</t>
  </si>
  <si>
    <t>D14</t>
  </si>
  <si>
    <t>Dodávka - jistič 16A 3P,B</t>
  </si>
  <si>
    <t>1643459544</t>
  </si>
  <si>
    <t>D15</t>
  </si>
  <si>
    <t>Dodávka - jistič 16A 1P,B</t>
  </si>
  <si>
    <t>-276097869</t>
  </si>
  <si>
    <t>D16</t>
  </si>
  <si>
    <t>Dodávka - jistič 6A 1P,B</t>
  </si>
  <si>
    <t>-1647837345</t>
  </si>
  <si>
    <t>D17</t>
  </si>
  <si>
    <t>Dodávka - proudový chránič 20A 4P,30mA</t>
  </si>
  <si>
    <t>-1208358620</t>
  </si>
  <si>
    <t>D18</t>
  </si>
  <si>
    <t>Dodávka - pojistkový odpínač 32A/3P</t>
  </si>
  <si>
    <t>-1175516361</t>
  </si>
  <si>
    <t>D19</t>
  </si>
  <si>
    <t>Dodávka - pojistkový odpínač T4A/1P</t>
  </si>
  <si>
    <t>-156840879</t>
  </si>
  <si>
    <t>D20</t>
  </si>
  <si>
    <t>Dodávka - motorový spouštěč</t>
  </si>
  <si>
    <t>-545937285</t>
  </si>
  <si>
    <t>D21</t>
  </si>
  <si>
    <t>Dodávka - stykač 25A, ovl. cívka 230V AC</t>
  </si>
  <si>
    <t>307991547</t>
  </si>
  <si>
    <t>D22</t>
  </si>
  <si>
    <t>Dodávka - zdroj 230VAC/24VDC</t>
  </si>
  <si>
    <t>-1638930853</t>
  </si>
  <si>
    <t>D23</t>
  </si>
  <si>
    <t>Dodávka - led- bíla 230VAC</t>
  </si>
  <si>
    <t>730161616</t>
  </si>
  <si>
    <t>D24</t>
  </si>
  <si>
    <t>Dodávka - přepěťová ochrana 1+2</t>
  </si>
  <si>
    <t>1636802036</t>
  </si>
  <si>
    <t>D25</t>
  </si>
  <si>
    <t>Dodávka - přepěťová ochrana 3</t>
  </si>
  <si>
    <t>819946952</t>
  </si>
  <si>
    <t>D26</t>
  </si>
  <si>
    <t xml:space="preserve">Dodávka - přepěťová ochrana </t>
  </si>
  <si>
    <t>-480774233</t>
  </si>
  <si>
    <t>D27</t>
  </si>
  <si>
    <t>Dodávka - zdvojovač signálu</t>
  </si>
  <si>
    <t>-1226674358</t>
  </si>
  <si>
    <t>D28</t>
  </si>
  <si>
    <t>Dodávka - ovládací a monitorovací jednotka</t>
  </si>
  <si>
    <t>812520091</t>
  </si>
  <si>
    <t>D29</t>
  </si>
  <si>
    <t>Dodávka - zdroj DELTA 13,8V/30W</t>
  </si>
  <si>
    <t>-1727875247</t>
  </si>
  <si>
    <t>D30</t>
  </si>
  <si>
    <t>Dodávka - akumulátor 12V/9Ah</t>
  </si>
  <si>
    <t>-1245421993</t>
  </si>
  <si>
    <t>D31</t>
  </si>
  <si>
    <t>Dodávka - zásuvka 400V</t>
  </si>
  <si>
    <t>1690867300</t>
  </si>
  <si>
    <t>D32</t>
  </si>
  <si>
    <t>Dodávka - zásuvka 230V</t>
  </si>
  <si>
    <t>1037564107</t>
  </si>
  <si>
    <t>D33</t>
  </si>
  <si>
    <t>Dodávka - pomocný montážní materiál</t>
  </si>
  <si>
    <t>707386167</t>
  </si>
  <si>
    <t>21-M34</t>
  </si>
  <si>
    <t>Montáž - tlakový snímač 0-3m</t>
  </si>
  <si>
    <t>1346487207</t>
  </si>
  <si>
    <t>D34</t>
  </si>
  <si>
    <t>Dodávka - tlakový snímač 0-3m</t>
  </si>
  <si>
    <t>994570539</t>
  </si>
  <si>
    <t>21-M35</t>
  </si>
  <si>
    <t>Montáž - tlakový snímač 0-6m</t>
  </si>
  <si>
    <t>834343125</t>
  </si>
  <si>
    <t>D35</t>
  </si>
  <si>
    <t>Dodávka - tlakový snímač 0-6m</t>
  </si>
  <si>
    <t>16846084</t>
  </si>
  <si>
    <t>21-M36</t>
  </si>
  <si>
    <t xml:space="preserve">Montáž - přepěťová ochrana </t>
  </si>
  <si>
    <t>574354585</t>
  </si>
  <si>
    <t>D36</t>
  </si>
  <si>
    <t>-173642104</t>
  </si>
  <si>
    <t>21-M37</t>
  </si>
  <si>
    <t>Montáž - kabel CYKY-J 5x2,5</t>
  </si>
  <si>
    <t>988083450</t>
  </si>
  <si>
    <t>D37</t>
  </si>
  <si>
    <t>Dodávka - kabel CYKY-J 5x2,5</t>
  </si>
  <si>
    <t>1266836327</t>
  </si>
  <si>
    <t>21-M38</t>
  </si>
  <si>
    <t>Montáž - kabel CYKY-J 7x1,5</t>
  </si>
  <si>
    <t>1197047722</t>
  </si>
  <si>
    <t>D38</t>
  </si>
  <si>
    <t>Dodávka - kabel CYKY-J 7x1,5</t>
  </si>
  <si>
    <t>941622079</t>
  </si>
  <si>
    <t>21-M39</t>
  </si>
  <si>
    <t>Montáž - kabel CYKY-J 5x1,5</t>
  </si>
  <si>
    <t>-33210036</t>
  </si>
  <si>
    <t>D39</t>
  </si>
  <si>
    <t>Dodávka - kabel CYKY-J 5x1,5</t>
  </si>
  <si>
    <t>1397401166</t>
  </si>
  <si>
    <t>21-M40</t>
  </si>
  <si>
    <t>Montáž - kabel JYTY 4x1</t>
  </si>
  <si>
    <t>1640091851</t>
  </si>
  <si>
    <t>D40</t>
  </si>
  <si>
    <t>Dodávka - kabel JYTY 4x1</t>
  </si>
  <si>
    <t>287934247</t>
  </si>
  <si>
    <t>21-M41</t>
  </si>
  <si>
    <t>Montáž - chránička Ø50</t>
  </si>
  <si>
    <t>-659177145</t>
  </si>
  <si>
    <t>D41</t>
  </si>
  <si>
    <t>Dodávka - chránička Ø50</t>
  </si>
  <si>
    <t>-1755968224</t>
  </si>
  <si>
    <t>21-M42</t>
  </si>
  <si>
    <t>Montáž - pásek FeZn 30x4</t>
  </si>
  <si>
    <t>1215839329</t>
  </si>
  <si>
    <t>D42</t>
  </si>
  <si>
    <t>Dodávka - pásek FeZn 30x4</t>
  </si>
  <si>
    <t>1905586822</t>
  </si>
  <si>
    <t>D43</t>
  </si>
  <si>
    <t>1646403968</t>
  </si>
  <si>
    <t>21-M44</t>
  </si>
  <si>
    <t>Software a oživení</t>
  </si>
  <si>
    <t>100369430</t>
  </si>
  <si>
    <t>21-M45</t>
  </si>
  <si>
    <t>Řídici systém + komunikace</t>
  </si>
  <si>
    <t>1609985329</t>
  </si>
  <si>
    <t>21-M46</t>
  </si>
  <si>
    <t>Náhradní zdroj</t>
  </si>
  <si>
    <t>-88092902</t>
  </si>
  <si>
    <t>Poznámka k položce:_x000d_
náhradní zdroj _x000d_
- Výkon 12kW_x000d_
- Napětí 400V,AC_x000d_
- Napěťový systém TN-C_x000d_
- Frekvence 50 Hz_x000d_
- Kapotovaný_x000d_
- Motorgenerátor bude umístěn venku – odolnost startu za studena_x000d_
- Vozík pro NZ/přívěs bude splňovat zákon č. 56/2001 Sb., bude homologován na komunikace v ČR a bude opatřen přípravou na SPZ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</si>
  <si>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</si>
  <si>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</si>
  <si>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</si>
  <si>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</si>
  <si>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</si>
  <si>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</si>
  <si>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</si>
  <si>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</si>
  <si>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</si>
  <si>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</si>
  <si>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</si>
  <si>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</si>
  <si>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</si>
  <si>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-1641141043</t>
  </si>
  <si>
    <t>"zajištění pozemku pro zařízení staveniště a přístupy včetně případných nájmů a kompenzačních opatření"</t>
  </si>
  <si>
    <t>"zajištění místnosti pro TDI v ZS vč. jejího vybavení"</t>
  </si>
  <si>
    <t>"zajištění ohlášení všech staveb zařízení staveniště dle §104 odst. (2) zákona č. 183/2006 Sb. "</t>
  </si>
  <si>
    <t>"zajištění oplocení prostoru ZS, jeho napojení na inž. sítě"</t>
  </si>
  <si>
    <t>"zajištění následné likvidace všech objektů ZS včetně připojení na sítě"</t>
  </si>
  <si>
    <t>"zajištění zřízení a odstranění dočasných komunikací, sjezdů a nájezdů pro realizaci stavby"</t>
  </si>
  <si>
    <t>"zajištění ostrahy stavby a staveniště po dobu realizace stavby"</t>
  </si>
  <si>
    <t>"zajištění podmínek pro použití přístupových komunikací dotčených stavbou s příslušnými vlastníky či správci a zajištění jejich splnění"</t>
  </si>
  <si>
    <t>"zřízení čisticích zón před výjezdem z obvodu staveniště"</t>
  </si>
  <si>
    <t>"provedení takových opatření, aby plochy obvodu staveniště nebyly znečištěny ropnými látkami a jinými podobnými produkty"</t>
  </si>
  <si>
    <t>"provedení takových opatření, aby nebyly překročeny limity prašnosti a hlučnosti dané obecně závaznou vyhláškou"</t>
  </si>
  <si>
    <t>"zajištění péče o nepředané objekty a konstrukce stavby, jejich ošetřování a zimní opatření"</t>
  </si>
  <si>
    <t>"zajištění ochrany veškeré zeleně v prostoru staveniště a v jeho bezprostřední blízkosti pro poškození během realizace stavby"</t>
  </si>
  <si>
    <t>"zajištění přemostění vodního toku v místě stavby v případě potřeby"</t>
  </si>
  <si>
    <t>012</t>
  </si>
  <si>
    <t xml:space="preserve">Zajištění obnovy stávající  komunikace</t>
  </si>
  <si>
    <t>-1698578916</t>
  </si>
  <si>
    <t>Zajištění obnovy stávající příjezdové asfaltové komunikace</t>
  </si>
  <si>
    <t>02</t>
  </si>
  <si>
    <t>Projektová dokumentace - ostatní náklady</t>
  </si>
  <si>
    <t>021</t>
  </si>
  <si>
    <t>Zhotovitelem vypracovaný Plán opatření pro případ havárie, pro případ úniku závadných látek (např. ropné produkty, cementové výluhy, odpadní vody z těsnících clon, atd.)</t>
  </si>
  <si>
    <t>1509932868</t>
  </si>
  <si>
    <t>022</t>
  </si>
  <si>
    <t>Zpracování povodňového plánu stavby dle §71 zákona č. 254/2001 Sb. včetně zajištění schválení příslušnými orgány správy a Povodím Labe, státní podnik</t>
  </si>
  <si>
    <t>-1874497012</t>
  </si>
  <si>
    <t>023</t>
  </si>
  <si>
    <t>Vypracování projektu skutečného provedení díla</t>
  </si>
  <si>
    <t>348724053</t>
  </si>
  <si>
    <t>"3 paré + 1 x CD"</t>
  </si>
  <si>
    <t>024</t>
  </si>
  <si>
    <t>Zajištění zpracování manipulačního řádu po dokončení realizace jako podklad pro kolaudační řízení</t>
  </si>
  <si>
    <t>144531286</t>
  </si>
  <si>
    <t>025</t>
  </si>
  <si>
    <t>Zajištění zpracování provozního řádu po dokončení realizace</t>
  </si>
  <si>
    <t>-865137800</t>
  </si>
  <si>
    <t>"6 paré + 1 x CD (dle předaného vzoru objednatele)"</t>
  </si>
  <si>
    <t>026</t>
  </si>
  <si>
    <t>Zpracování realizační dokumentace zhotovitele, dílenských výkresů, technologických předpisů</t>
  </si>
  <si>
    <t>-582898856</t>
  </si>
  <si>
    <t>027</t>
  </si>
  <si>
    <t>Zajištění zpracování programu dohledu TBD po dobu výstavby a pro trvalý provoz VD dle vyhl. 471/2001 SB. v platném znění</t>
  </si>
  <si>
    <t>1516267968</t>
  </si>
  <si>
    <t>Zpracování programu dohledu pro období výstavby</t>
  </si>
  <si>
    <t xml:space="preserve">Zpracování zprávy o dohledu při období výstavby </t>
  </si>
  <si>
    <t>Zpracování programu dohledu pro trvalý provoz</t>
  </si>
  <si>
    <t>03</t>
  </si>
  <si>
    <t>Geodetické práce a vytýčení - ostatní náklady</t>
  </si>
  <si>
    <t>031</t>
  </si>
  <si>
    <t>Vypracování geodetického zaměření skutečného stavu</t>
  </si>
  <si>
    <t>1882504987</t>
  </si>
  <si>
    <t>"zaměření ve 2 paré + 1 x CD"</t>
  </si>
  <si>
    <t>032</t>
  </si>
  <si>
    <t>Zajištění veškerých geodetických prací souvisejících s realizací díla</t>
  </si>
  <si>
    <t>-1791394236</t>
  </si>
  <si>
    <t>032.1</t>
  </si>
  <si>
    <t>Zpracování geometrických plánů</t>
  </si>
  <si>
    <t>262144</t>
  </si>
  <si>
    <t>-1773922806</t>
  </si>
  <si>
    <t>"zpracování geometrických plánů pro vklad VD do KN"</t>
  </si>
  <si>
    <t>"zajištění odsouhlasení geometrických plánů příslušným katastrálním úřadem"</t>
  </si>
  <si>
    <t>09</t>
  </si>
  <si>
    <t>Ostatní náklady</t>
  </si>
  <si>
    <t>091</t>
  </si>
  <si>
    <t>Zajištění písemných souhlasných vyjádření všech dotčených vlastníků a případných uživatelů všech pozemků dotčených stavbou s jejich konečnou úpravou po dokončení prací</t>
  </si>
  <si>
    <t>-872679760</t>
  </si>
  <si>
    <t>092</t>
  </si>
  <si>
    <t>Zajištění souhlasů se zvláštním užíváním komunikací</t>
  </si>
  <si>
    <t>1767784621</t>
  </si>
  <si>
    <t>093</t>
  </si>
  <si>
    <t>Provedení pasportizace stávajících nemovitostí (vč. pozemků) a jejich příslušenství, zajištění fotodokumentace stávajícího stavu přístupových komunikací včetně provedení případných zkoušek dle požadavku správce komunikace</t>
  </si>
  <si>
    <t>-1584613071</t>
  </si>
  <si>
    <t>094</t>
  </si>
  <si>
    <t>Zajištění vytýčení veškerých podzemních zařízení</t>
  </si>
  <si>
    <t>912131194</t>
  </si>
  <si>
    <t>095</t>
  </si>
  <si>
    <t>Zajištění šetření o podzemních sítích vč. zajištění nových vyjádření v případě, že před realizací pozbyly platnosti</t>
  </si>
  <si>
    <t>-1436653235</t>
  </si>
  <si>
    <t>096</t>
  </si>
  <si>
    <t>Zajištění povolení ke kácení a zajištění dokladů o předání dřevní hmoty vzniklé smýcením porostů k dalšímu využití</t>
  </si>
  <si>
    <t>-123903328</t>
  </si>
  <si>
    <t>097</t>
  </si>
  <si>
    <t>Zajištění průzkumu staveniště zaměřeného na výskyt zvláště chráněných živočichů a rostlin a jejich odborného transferu</t>
  </si>
  <si>
    <t>658588969</t>
  </si>
  <si>
    <t>098</t>
  </si>
  <si>
    <t>Odborné odlovení rybí obsádky z prostoru staveniště</t>
  </si>
  <si>
    <t>-1076110078</t>
  </si>
  <si>
    <t>099</t>
  </si>
  <si>
    <t>Zajištění biologického dozoru odborně způsobilou osobou</t>
  </si>
  <si>
    <t>-221906572</t>
  </si>
  <si>
    <t>"biologický dozor "</t>
  </si>
  <si>
    <t>"zajištění terénního monitoringu staveniště"</t>
  </si>
  <si>
    <t>"sledování výskytu ochranářsky významných organismů"</t>
  </si>
  <si>
    <t>"zajištění plnění podmínek orgánu ochrany přírody"</t>
  </si>
  <si>
    <t>"koordinace prací biologického servisu"</t>
  </si>
  <si>
    <t>"zpracování zprávy o výsledcích biologického dozoru"</t>
  </si>
  <si>
    <t>0991</t>
  </si>
  <si>
    <t>Zajištění veškerých předepsaných rozborů, atestů, zkoušek a revizí dle příslušných norem a dalších předpisů a nařízení platných v ČR, kterými bude prokázáno dosažení předepsané kvality a parametrů dokončeného díla</t>
  </si>
  <si>
    <t>1891946719</t>
  </si>
  <si>
    <t>099111</t>
  </si>
  <si>
    <t>Inženýrsko geologický dohled</t>
  </si>
  <si>
    <t>646128659</t>
  </si>
  <si>
    <t>při výběru zemníku</t>
  </si>
  <si>
    <t>stálý dohled při výstavbě hráze po dobu cca 18 měsíců</t>
  </si>
  <si>
    <t>včetně provádění zkoušek</t>
  </si>
  <si>
    <t>včetně laboratoří</t>
  </si>
  <si>
    <t>0992</t>
  </si>
  <si>
    <t>Kalibrace</t>
  </si>
  <si>
    <t>1334748829</t>
  </si>
  <si>
    <t>Kalibrace limnigrafu v rozsahu kapacity koryta</t>
  </si>
  <si>
    <t>Kalibrace řídicího systému včetně matematického modelu</t>
  </si>
  <si>
    <t>09920</t>
  </si>
  <si>
    <t>Provozní zkoušky uzávěrů a řidicího systému</t>
  </si>
  <si>
    <t>2022220854</t>
  </si>
  <si>
    <t>0993</t>
  </si>
  <si>
    <t>Zajištění výroby a instalace informačních tabulí ke stavbě</t>
  </si>
  <si>
    <t>32372694</t>
  </si>
  <si>
    <t>0994</t>
  </si>
  <si>
    <t>Čištění vozovek splachováním vodou povrchu podkladu nebo krytu živičného, betonového nebo dlážděného</t>
  </si>
  <si>
    <t>1218096232</t>
  </si>
  <si>
    <t>"čištění během stavby vodou z mobilních zdrojů "</t>
  </si>
  <si>
    <t>0995</t>
  </si>
  <si>
    <t>Zajištění kontrolního a zkušebního plánu stavby</t>
  </si>
  <si>
    <t>907863280</t>
  </si>
  <si>
    <t>0996</t>
  </si>
  <si>
    <t>Zajištění fotodokumentace veškerých konstrukcí, které budou v průběhu výstavby skryty nebo zakryty</t>
  </si>
  <si>
    <t>-1534115296</t>
  </si>
  <si>
    <t>0997</t>
  </si>
  <si>
    <t>Zajištění vedení průběžné evidence odpadů</t>
  </si>
  <si>
    <t>1700377847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</si>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</sst>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3107246" TargetMode="External" /><Relationship Id="rId2" Type="http://schemas.openxmlformats.org/officeDocument/2006/relationships/hyperlink" Target="https://podminky.urs.cz/item/CS_URS_2022_01/121151113" TargetMode="External" /><Relationship Id="rId3" Type="http://schemas.openxmlformats.org/officeDocument/2006/relationships/hyperlink" Target="https://podminky.urs.cz/item/CS_URS_2022_01/122251406" TargetMode="External" /><Relationship Id="rId4" Type="http://schemas.openxmlformats.org/officeDocument/2006/relationships/hyperlink" Target="https://podminky.urs.cz/item/CS_URS_2022_01/122251106" TargetMode="External" /><Relationship Id="rId5" Type="http://schemas.openxmlformats.org/officeDocument/2006/relationships/hyperlink" Target="https://podminky.urs.cz/item/CS_URS_2022_01/132251101" TargetMode="External" /><Relationship Id="rId6" Type="http://schemas.openxmlformats.org/officeDocument/2006/relationships/hyperlink" Target="https://podminky.urs.cz/item/CS_URS_2022_01/162251102" TargetMode="External" /><Relationship Id="rId7" Type="http://schemas.openxmlformats.org/officeDocument/2006/relationships/hyperlink" Target="https://podminky.urs.cz/item/CS_URS_2022_01/167151111" TargetMode="External" /><Relationship Id="rId8" Type="http://schemas.openxmlformats.org/officeDocument/2006/relationships/hyperlink" Target="https://podminky.urs.cz/item/CS_URS_2022_01/171151131" TargetMode="External" /><Relationship Id="rId9" Type="http://schemas.openxmlformats.org/officeDocument/2006/relationships/hyperlink" Target="https://podminky.urs.cz/item/CS_URS_2022_01/174151101" TargetMode="External" /><Relationship Id="rId10" Type="http://schemas.openxmlformats.org/officeDocument/2006/relationships/hyperlink" Target="https://podminky.urs.cz/item/CS_URS_2022_01/175151101" TargetMode="External" /><Relationship Id="rId11" Type="http://schemas.openxmlformats.org/officeDocument/2006/relationships/hyperlink" Target="https://podminky.urs.cz/item/CS_URS_2022_01/181152302" TargetMode="External" /><Relationship Id="rId12" Type="http://schemas.openxmlformats.org/officeDocument/2006/relationships/hyperlink" Target="https://podminky.urs.cz/item/CS_URS_2022_01/181451121" TargetMode="External" /><Relationship Id="rId13" Type="http://schemas.openxmlformats.org/officeDocument/2006/relationships/hyperlink" Target="https://podminky.urs.cz/item/CS_URS_2022_01/181451122" TargetMode="External" /><Relationship Id="rId14" Type="http://schemas.openxmlformats.org/officeDocument/2006/relationships/hyperlink" Target="https://podminky.urs.cz/item/CS_URS_2022_01/181351113" TargetMode="External" /><Relationship Id="rId15" Type="http://schemas.openxmlformats.org/officeDocument/2006/relationships/hyperlink" Target="https://podminky.urs.cz/item/CS_URS_2022_01/181351115" TargetMode="External" /><Relationship Id="rId16" Type="http://schemas.openxmlformats.org/officeDocument/2006/relationships/hyperlink" Target="https://podminky.urs.cz/item/CS_URS_2022_01/182351133" TargetMode="External" /><Relationship Id="rId17" Type="http://schemas.openxmlformats.org/officeDocument/2006/relationships/hyperlink" Target="https://podminky.urs.cz/item/CS_URS_2022_01/182351135" TargetMode="External" /><Relationship Id="rId18" Type="http://schemas.openxmlformats.org/officeDocument/2006/relationships/hyperlink" Target="https://podminky.urs.cz/item/CS_URS_2022_01/261121911" TargetMode="External" /><Relationship Id="rId19" Type="http://schemas.openxmlformats.org/officeDocument/2006/relationships/hyperlink" Target="https://podminky.urs.cz/item/CS_URS_2022_01/321321116" TargetMode="External" /><Relationship Id="rId20" Type="http://schemas.openxmlformats.org/officeDocument/2006/relationships/hyperlink" Target="https://podminky.urs.cz/item/CS_URS_2022_01/321351010" TargetMode="External" /><Relationship Id="rId21" Type="http://schemas.openxmlformats.org/officeDocument/2006/relationships/hyperlink" Target="https://podminky.urs.cz/item/CS_URS_2022_01/321352010" TargetMode="External" /><Relationship Id="rId22" Type="http://schemas.openxmlformats.org/officeDocument/2006/relationships/hyperlink" Target="https://podminky.urs.cz/item/CS_URS_2022_01/321366111" TargetMode="External" /><Relationship Id="rId23" Type="http://schemas.openxmlformats.org/officeDocument/2006/relationships/hyperlink" Target="https://podminky.urs.cz/item/CS_URS_2022_01/321368211" TargetMode="External" /><Relationship Id="rId24" Type="http://schemas.openxmlformats.org/officeDocument/2006/relationships/hyperlink" Target="https://podminky.urs.cz/item/CS_URS_2022_01/388995211" TargetMode="External" /><Relationship Id="rId25" Type="http://schemas.openxmlformats.org/officeDocument/2006/relationships/hyperlink" Target="https://podminky.urs.cz/item/CS_URS_2022_01/451315114" TargetMode="External" /><Relationship Id="rId26" Type="http://schemas.openxmlformats.org/officeDocument/2006/relationships/hyperlink" Target="https://podminky.urs.cz/item/CS_URS_2022_01/451573111" TargetMode="External" /><Relationship Id="rId27" Type="http://schemas.openxmlformats.org/officeDocument/2006/relationships/hyperlink" Target="https://podminky.urs.cz/item/CS_URS_2022_01/457971122" TargetMode="External" /><Relationship Id="rId28" Type="http://schemas.openxmlformats.org/officeDocument/2006/relationships/hyperlink" Target="https://podminky.urs.cz/item/CS_URS_2022_01/463212111" TargetMode="External" /><Relationship Id="rId29" Type="http://schemas.openxmlformats.org/officeDocument/2006/relationships/hyperlink" Target="https://podminky.urs.cz/item/CS_URS_2022_01/464541111" TargetMode="External" /><Relationship Id="rId30" Type="http://schemas.openxmlformats.org/officeDocument/2006/relationships/hyperlink" Target="https://podminky.urs.cz/item/CS_URS_2022_01/564231111" TargetMode="External" /><Relationship Id="rId31" Type="http://schemas.openxmlformats.org/officeDocument/2006/relationships/hyperlink" Target="https://podminky.urs.cz/item/CS_URS_2022_01/564771111" TargetMode="External" /><Relationship Id="rId32" Type="http://schemas.openxmlformats.org/officeDocument/2006/relationships/hyperlink" Target="https://podminky.urs.cz/item/CS_URS_2022_01/811447111" TargetMode="External" /><Relationship Id="rId33" Type="http://schemas.openxmlformats.org/officeDocument/2006/relationships/hyperlink" Target="https://podminky.urs.cz/item/CS_URS_2022_01/871440410" TargetMode="External" /><Relationship Id="rId34" Type="http://schemas.openxmlformats.org/officeDocument/2006/relationships/hyperlink" Target="https://podminky.urs.cz/item/CS_URS_2022_01/891442222" TargetMode="External" /><Relationship Id="rId35" Type="http://schemas.openxmlformats.org/officeDocument/2006/relationships/hyperlink" Target="https://podminky.urs.cz/item/CS_URS_2022_01/899623181" TargetMode="External" /><Relationship Id="rId36" Type="http://schemas.openxmlformats.org/officeDocument/2006/relationships/hyperlink" Target="https://podminky.urs.cz/item/CS_URS_2022_01/899643111" TargetMode="External" /><Relationship Id="rId37" Type="http://schemas.openxmlformats.org/officeDocument/2006/relationships/hyperlink" Target="https://podminky.urs.cz/item/CS_URS_2022_01/913121111" TargetMode="External" /><Relationship Id="rId38" Type="http://schemas.openxmlformats.org/officeDocument/2006/relationships/hyperlink" Target="https://podminky.urs.cz/item/CS_URS_2022_01/913121112" TargetMode="External" /><Relationship Id="rId39" Type="http://schemas.openxmlformats.org/officeDocument/2006/relationships/hyperlink" Target="https://podminky.urs.cz/item/CS_URS_2022_01/913121211" TargetMode="External" /><Relationship Id="rId40" Type="http://schemas.openxmlformats.org/officeDocument/2006/relationships/hyperlink" Target="https://podminky.urs.cz/item/CS_URS_2022_01/913121212" TargetMode="External" /><Relationship Id="rId41" Type="http://schemas.openxmlformats.org/officeDocument/2006/relationships/hyperlink" Target="https://podminky.urs.cz/item/CS_URS_2022_01/931994106" TargetMode="External" /><Relationship Id="rId42" Type="http://schemas.openxmlformats.org/officeDocument/2006/relationships/hyperlink" Target="https://podminky.urs.cz/item/CS_URS_2022_01/953334443" TargetMode="External" /><Relationship Id="rId43" Type="http://schemas.openxmlformats.org/officeDocument/2006/relationships/hyperlink" Target="https://podminky.urs.cz/item/CS_URS_2022_01/962021112" TargetMode="External" /><Relationship Id="rId44" Type="http://schemas.openxmlformats.org/officeDocument/2006/relationships/hyperlink" Target="https://podminky.urs.cz/item/CS_URS_2022_01/997006005" TargetMode="External" /><Relationship Id="rId45" Type="http://schemas.openxmlformats.org/officeDocument/2006/relationships/hyperlink" Target="https://podminky.urs.cz/item/CS_URS_2022_01/997211511" TargetMode="External" /><Relationship Id="rId46" Type="http://schemas.openxmlformats.org/officeDocument/2006/relationships/hyperlink" Target="https://podminky.urs.cz/item/CS_URS_2022_01/997211611" TargetMode="External" /><Relationship Id="rId47" Type="http://schemas.openxmlformats.org/officeDocument/2006/relationships/hyperlink" Target="https://podminky.urs.cz/item/CS_URS_2022_01/998332011" TargetMode="External" /><Relationship Id="rId48" Type="http://schemas.openxmlformats.org/officeDocument/2006/relationships/hyperlink" Target="https://podminky.urs.cz/item/CS_URS_2022_01/767995114" TargetMode="External" /><Relationship Id="rId49" Type="http://schemas.openxmlformats.org/officeDocument/2006/relationships/hyperlink" Target="https://podminky.urs.cz/item/CS_URS_2022_01/998767101" TargetMode="External" /><Relationship Id="rId50" Type="http://schemas.openxmlformats.org/officeDocument/2006/relationships/hyperlink" Target="https://podminky.urs.cz/item/CS_URS_2022_01/998767194" TargetMode="External" /><Relationship Id="rId51" Type="http://schemas.openxmlformats.org/officeDocument/2006/relationships/hyperlink" Target="https://podminky.urs.cz/item/CS_URS_2022_01/998767199" TargetMode="External" /><Relationship Id="rId5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51113" TargetMode="External" /><Relationship Id="rId2" Type="http://schemas.openxmlformats.org/officeDocument/2006/relationships/hyperlink" Target="https://podminky.urs.cz/item/CS_URS_2022_01/124253101" TargetMode="External" /><Relationship Id="rId3" Type="http://schemas.openxmlformats.org/officeDocument/2006/relationships/hyperlink" Target="https://podminky.urs.cz/item/CS_URS_2022_01/162251102" TargetMode="External" /><Relationship Id="rId4" Type="http://schemas.openxmlformats.org/officeDocument/2006/relationships/hyperlink" Target="https://podminky.urs.cz/item/CS_URS_2022_01/167151111" TargetMode="External" /><Relationship Id="rId5" Type="http://schemas.openxmlformats.org/officeDocument/2006/relationships/hyperlink" Target="https://podminky.urs.cz/item/CS_URS_2022_01/171251101" TargetMode="External" /><Relationship Id="rId6" Type="http://schemas.openxmlformats.org/officeDocument/2006/relationships/hyperlink" Target="https://podminky.urs.cz/item/CS_URS_2022_01/174151101" TargetMode="External" /><Relationship Id="rId7" Type="http://schemas.openxmlformats.org/officeDocument/2006/relationships/hyperlink" Target="https://podminky.urs.cz/item/CS_URS_2022_01/175111101" TargetMode="External" /><Relationship Id="rId8" Type="http://schemas.openxmlformats.org/officeDocument/2006/relationships/hyperlink" Target="https://podminky.urs.cz/item/CS_URS_2022_01/334323118" TargetMode="External" /><Relationship Id="rId9" Type="http://schemas.openxmlformats.org/officeDocument/2006/relationships/hyperlink" Target="https://podminky.urs.cz/item/CS_URS_2022_01/334323218" TargetMode="External" /><Relationship Id="rId10" Type="http://schemas.openxmlformats.org/officeDocument/2006/relationships/hyperlink" Target="https://podminky.urs.cz/item/CS_URS_2022_01/334351112" TargetMode="External" /><Relationship Id="rId11" Type="http://schemas.openxmlformats.org/officeDocument/2006/relationships/hyperlink" Target="https://podminky.urs.cz/item/CS_URS_2022_01/334351211" TargetMode="External" /><Relationship Id="rId12" Type="http://schemas.openxmlformats.org/officeDocument/2006/relationships/hyperlink" Target="https://podminky.urs.cz/item/CS_URS_2022_01/334352111" TargetMode="External" /><Relationship Id="rId13" Type="http://schemas.openxmlformats.org/officeDocument/2006/relationships/hyperlink" Target="https://podminky.urs.cz/item/CS_URS_2022_01/334352211" TargetMode="External" /><Relationship Id="rId14" Type="http://schemas.openxmlformats.org/officeDocument/2006/relationships/hyperlink" Target="https://podminky.urs.cz/item/CS_URS_2022_01/334361226" TargetMode="External" /><Relationship Id="rId15" Type="http://schemas.openxmlformats.org/officeDocument/2006/relationships/hyperlink" Target="https://podminky.urs.cz/item/CS_URS_2022_01/334361236" TargetMode="External" /><Relationship Id="rId16" Type="http://schemas.openxmlformats.org/officeDocument/2006/relationships/hyperlink" Target="https://podminky.urs.cz/item/CS_URS_2022_01/421321127" TargetMode="External" /><Relationship Id="rId17" Type="http://schemas.openxmlformats.org/officeDocument/2006/relationships/hyperlink" Target="https://podminky.urs.cz/item/CS_URS_2022_01/451315114" TargetMode="External" /><Relationship Id="rId18" Type="http://schemas.openxmlformats.org/officeDocument/2006/relationships/hyperlink" Target="https://podminky.urs.cz/item/CS_URS_2022_01/463212111" TargetMode="External" /><Relationship Id="rId19" Type="http://schemas.openxmlformats.org/officeDocument/2006/relationships/hyperlink" Target="https://podminky.urs.cz/item/CS_URS_2022_01/577144111" TargetMode="External" /><Relationship Id="rId20" Type="http://schemas.openxmlformats.org/officeDocument/2006/relationships/hyperlink" Target="https://podminky.urs.cz/item/CS_URS_2022_01/894411221" TargetMode="External" /><Relationship Id="rId21" Type="http://schemas.openxmlformats.org/officeDocument/2006/relationships/hyperlink" Target="https://podminky.urs.cz/item/CS_URS_2022_01/961021112" TargetMode="External" /><Relationship Id="rId22" Type="http://schemas.openxmlformats.org/officeDocument/2006/relationships/hyperlink" Target="https://podminky.urs.cz/item/CS_URS_2022_01/961085315" TargetMode="External" /><Relationship Id="rId23" Type="http://schemas.openxmlformats.org/officeDocument/2006/relationships/hyperlink" Target="https://podminky.urs.cz/item/CS_URS_2022_01/998212111" TargetMode="External" /><Relationship Id="rId24" Type="http://schemas.openxmlformats.org/officeDocument/2006/relationships/hyperlink" Target="https://podminky.urs.cz/item/CS_URS_2022_01/711112001" TargetMode="External" /><Relationship Id="rId25" Type="http://schemas.openxmlformats.org/officeDocument/2006/relationships/hyperlink" Target="https://podminky.urs.cz/item/CS_URS_2022_01/711112002" TargetMode="External" /><Relationship Id="rId26" Type="http://schemas.openxmlformats.org/officeDocument/2006/relationships/hyperlink" Target="https://podminky.urs.cz/item/CS_URS_2022_01/711341564" TargetMode="External" /><Relationship Id="rId27" Type="http://schemas.openxmlformats.org/officeDocument/2006/relationships/hyperlink" Target="https://podminky.urs.cz/item/CS_URS_2022_01/711411001" TargetMode="External" /><Relationship Id="rId28" Type="http://schemas.openxmlformats.org/officeDocument/2006/relationships/hyperlink" Target="https://podminky.urs.cz/item/CS_URS_2022_01/998711101" TargetMode="External" /><Relationship Id="rId29" Type="http://schemas.openxmlformats.org/officeDocument/2006/relationships/hyperlink" Target="https://podminky.urs.cz/item/CS_URS_2022_01/767995111" TargetMode="External" /><Relationship Id="rId30" Type="http://schemas.openxmlformats.org/officeDocument/2006/relationships/hyperlink" Target="https://podminky.urs.cz/item/CS_URS_2022_01/767995112" TargetMode="External" /><Relationship Id="rId31" Type="http://schemas.openxmlformats.org/officeDocument/2006/relationships/hyperlink" Target="https://podminky.urs.cz/item/CS_URS_2022_01/767995113" TargetMode="External" /><Relationship Id="rId32" Type="http://schemas.openxmlformats.org/officeDocument/2006/relationships/hyperlink" Target="https://podminky.urs.cz/item/CS_URS_2022_01/767995116" TargetMode="External" /><Relationship Id="rId33" Type="http://schemas.openxmlformats.org/officeDocument/2006/relationships/hyperlink" Target="https://podminky.urs.cz/item/CS_URS_2022_01/767995117" TargetMode="External" /><Relationship Id="rId34" Type="http://schemas.openxmlformats.org/officeDocument/2006/relationships/hyperlink" Target="https://podminky.urs.cz/item/CS_URS_2022_01/998767101" TargetMode="External" /><Relationship Id="rId3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21151115" TargetMode="External" /><Relationship Id="rId2" Type="http://schemas.openxmlformats.org/officeDocument/2006/relationships/hyperlink" Target="https://podminky.urs.cz/item/CS_URS_2022_01/122251405" TargetMode="External" /><Relationship Id="rId3" Type="http://schemas.openxmlformats.org/officeDocument/2006/relationships/hyperlink" Target="https://podminky.urs.cz/item/CS_URS_2022_01/124253102" TargetMode="External" /><Relationship Id="rId4" Type="http://schemas.openxmlformats.org/officeDocument/2006/relationships/hyperlink" Target="https://podminky.urs.cz/item/CS_URS_2022_01/133251101" TargetMode="External" /><Relationship Id="rId5" Type="http://schemas.openxmlformats.org/officeDocument/2006/relationships/hyperlink" Target="https://podminky.urs.cz/item/CS_URS_2022_01/162251102" TargetMode="External" /><Relationship Id="rId6" Type="http://schemas.openxmlformats.org/officeDocument/2006/relationships/hyperlink" Target="https://podminky.urs.cz/item/CS_URS_2022_01/167151111" TargetMode="External" /><Relationship Id="rId7" Type="http://schemas.openxmlformats.org/officeDocument/2006/relationships/hyperlink" Target="https://podminky.urs.cz/item/CS_URS_2022_01/171251101" TargetMode="External" /><Relationship Id="rId8" Type="http://schemas.openxmlformats.org/officeDocument/2006/relationships/hyperlink" Target="https://podminky.urs.cz/item/CS_URS_2022_01/174151101" TargetMode="External" /><Relationship Id="rId9" Type="http://schemas.openxmlformats.org/officeDocument/2006/relationships/hyperlink" Target="https://podminky.urs.cz/item/CS_URS_2022_01/174251101" TargetMode="External" /><Relationship Id="rId10" Type="http://schemas.openxmlformats.org/officeDocument/2006/relationships/hyperlink" Target="https://podminky.urs.cz/item/CS_URS_2022_01/175151101" TargetMode="External" /><Relationship Id="rId11" Type="http://schemas.openxmlformats.org/officeDocument/2006/relationships/hyperlink" Target="https://podminky.urs.cz/item/CS_URS_2022_01/242821124" TargetMode="External" /><Relationship Id="rId12" Type="http://schemas.openxmlformats.org/officeDocument/2006/relationships/hyperlink" Target="https://podminky.urs.cz/item/CS_URS_2022_01/321321116" TargetMode="External" /><Relationship Id="rId13" Type="http://schemas.openxmlformats.org/officeDocument/2006/relationships/hyperlink" Target="https://podminky.urs.cz/item/CS_URS_2022_01/321351010" TargetMode="External" /><Relationship Id="rId14" Type="http://schemas.openxmlformats.org/officeDocument/2006/relationships/hyperlink" Target="https://podminky.urs.cz/item/CS_URS_2022_01/321352010" TargetMode="External" /><Relationship Id="rId15" Type="http://schemas.openxmlformats.org/officeDocument/2006/relationships/hyperlink" Target="https://podminky.urs.cz/item/CS_URS_2022_01/321366111" TargetMode="External" /><Relationship Id="rId16" Type="http://schemas.openxmlformats.org/officeDocument/2006/relationships/hyperlink" Target="https://podminky.urs.cz/item/CS_URS_2022_01/321368211" TargetMode="External" /><Relationship Id="rId17" Type="http://schemas.openxmlformats.org/officeDocument/2006/relationships/hyperlink" Target="https://podminky.urs.cz/item/CS_URS_2022_01/348401130" TargetMode="External" /><Relationship Id="rId18" Type="http://schemas.openxmlformats.org/officeDocument/2006/relationships/hyperlink" Target="https://podminky.urs.cz/item/CS_URS_2022_01/388995211" TargetMode="External" /><Relationship Id="rId19" Type="http://schemas.openxmlformats.org/officeDocument/2006/relationships/hyperlink" Target="https://podminky.urs.cz/item/CS_URS_2022_01/451315114" TargetMode="External" /><Relationship Id="rId20" Type="http://schemas.openxmlformats.org/officeDocument/2006/relationships/hyperlink" Target="https://podminky.urs.cz/item/CS_URS_2022_01/463212111" TargetMode="External" /><Relationship Id="rId21" Type="http://schemas.openxmlformats.org/officeDocument/2006/relationships/hyperlink" Target="https://podminky.urs.cz/item/CS_URS_2022_01/465513227" TargetMode="External" /><Relationship Id="rId22" Type="http://schemas.openxmlformats.org/officeDocument/2006/relationships/hyperlink" Target="https://podminky.urs.cz/item/CS_URS_2022_01/871490410" TargetMode="External" /><Relationship Id="rId23" Type="http://schemas.openxmlformats.org/officeDocument/2006/relationships/hyperlink" Target="https://podminky.urs.cz/item/CS_URS_2022_01/891472222" TargetMode="External" /><Relationship Id="rId24" Type="http://schemas.openxmlformats.org/officeDocument/2006/relationships/hyperlink" Target="https://podminky.urs.cz/item/CS_URS_2022_01/894411151" TargetMode="External" /><Relationship Id="rId25" Type="http://schemas.openxmlformats.org/officeDocument/2006/relationships/hyperlink" Target="https://podminky.urs.cz/item/CS_URS_2022_01/894411151" TargetMode="External" /><Relationship Id="rId26" Type="http://schemas.openxmlformats.org/officeDocument/2006/relationships/hyperlink" Target="https://podminky.urs.cz/item/CS_URS_2022_01/931992121" TargetMode="External" /><Relationship Id="rId27" Type="http://schemas.openxmlformats.org/officeDocument/2006/relationships/hyperlink" Target="https://podminky.urs.cz/item/CS_URS_2022_01/931994106" TargetMode="External" /><Relationship Id="rId28" Type="http://schemas.openxmlformats.org/officeDocument/2006/relationships/hyperlink" Target="https://podminky.urs.cz/item/CS_URS_2022_01/936457111" TargetMode="External" /><Relationship Id="rId29" Type="http://schemas.openxmlformats.org/officeDocument/2006/relationships/hyperlink" Target="https://podminky.urs.cz/item/CS_URS_2022_01/936457112" TargetMode="External" /><Relationship Id="rId30" Type="http://schemas.openxmlformats.org/officeDocument/2006/relationships/hyperlink" Target="https://podminky.urs.cz/item/CS_URS_2022_01/936457113" TargetMode="External" /><Relationship Id="rId31" Type="http://schemas.openxmlformats.org/officeDocument/2006/relationships/hyperlink" Target="https://podminky.urs.cz/item/CS_URS_2022_01/936457124" TargetMode="External" /><Relationship Id="rId32" Type="http://schemas.openxmlformats.org/officeDocument/2006/relationships/hyperlink" Target="https://podminky.urs.cz/item/CS_URS_2022_01/936501111" TargetMode="External" /><Relationship Id="rId33" Type="http://schemas.openxmlformats.org/officeDocument/2006/relationships/hyperlink" Target="https://podminky.urs.cz/item/CS_URS_2022_01/961051111" TargetMode="External" /><Relationship Id="rId34" Type="http://schemas.openxmlformats.org/officeDocument/2006/relationships/hyperlink" Target="https://podminky.urs.cz/item/CS_URS_2022_01/962021112" TargetMode="External" /><Relationship Id="rId35" Type="http://schemas.openxmlformats.org/officeDocument/2006/relationships/hyperlink" Target="https://podminky.urs.cz/item/CS_URS_2022_01/985611111" TargetMode="External" /><Relationship Id="rId36" Type="http://schemas.openxmlformats.org/officeDocument/2006/relationships/hyperlink" Target="https://podminky.urs.cz/item/CS_URS_2022_01/997006005" TargetMode="External" /><Relationship Id="rId37" Type="http://schemas.openxmlformats.org/officeDocument/2006/relationships/hyperlink" Target="https://podminky.urs.cz/item/CS_URS_2022_01/997006007" TargetMode="External" /><Relationship Id="rId38" Type="http://schemas.openxmlformats.org/officeDocument/2006/relationships/hyperlink" Target="https://podminky.urs.cz/item/CS_URS_2022_01/998332011" TargetMode="External" /><Relationship Id="rId39" Type="http://schemas.openxmlformats.org/officeDocument/2006/relationships/hyperlink" Target="https://podminky.urs.cz/item/CS_URS_2022_01/767995111" TargetMode="External" /><Relationship Id="rId40" Type="http://schemas.openxmlformats.org/officeDocument/2006/relationships/hyperlink" Target="https://podminky.urs.cz/item/CS_URS_2022_01/767995112" TargetMode="External" /><Relationship Id="rId41" Type="http://schemas.openxmlformats.org/officeDocument/2006/relationships/hyperlink" Target="https://podminky.urs.cz/item/CS_URS_2022_01/767995113" TargetMode="External" /><Relationship Id="rId42" Type="http://schemas.openxmlformats.org/officeDocument/2006/relationships/hyperlink" Target="https://podminky.urs.cz/item/CS_URS_2022_01/767995114" TargetMode="External" /><Relationship Id="rId43" Type="http://schemas.openxmlformats.org/officeDocument/2006/relationships/hyperlink" Target="https://podminky.urs.cz/item/CS_URS_2022_01/767995115" TargetMode="External" /><Relationship Id="rId44" Type="http://schemas.openxmlformats.org/officeDocument/2006/relationships/hyperlink" Target="https://podminky.urs.cz/item/CS_URS_2022_01/767995116" TargetMode="External" /><Relationship Id="rId45" Type="http://schemas.openxmlformats.org/officeDocument/2006/relationships/hyperlink" Target="https://podminky.urs.cz/item/CS_URS_2022_01/767995117" TargetMode="External" /><Relationship Id="rId46" Type="http://schemas.openxmlformats.org/officeDocument/2006/relationships/hyperlink" Target="https://podminky.urs.cz/item/CS_URS_2022_01/998767101" TargetMode="External" /><Relationship Id="rId47" Type="http://schemas.openxmlformats.org/officeDocument/2006/relationships/hyperlink" Target="https://podminky.urs.cz/item/CS_URS_2022_01/998767194" TargetMode="External" /><Relationship Id="rId48" Type="http://schemas.openxmlformats.org/officeDocument/2006/relationships/hyperlink" Target="https://podminky.urs.cz/item/CS_URS_2022_01/998767199" TargetMode="External" /><Relationship Id="rId49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2251104" TargetMode="External" /><Relationship Id="rId2" Type="http://schemas.openxmlformats.org/officeDocument/2006/relationships/hyperlink" Target="https://podminky.urs.cz/item/CS_URS_2022_01/162251102" TargetMode="External" /><Relationship Id="rId3" Type="http://schemas.openxmlformats.org/officeDocument/2006/relationships/hyperlink" Target="https://podminky.urs.cz/item/CS_URS_2022_01/167151111" TargetMode="External" /><Relationship Id="rId4" Type="http://schemas.openxmlformats.org/officeDocument/2006/relationships/hyperlink" Target="https://podminky.urs.cz/item/CS_URS_2022_01/174151101" TargetMode="External" /><Relationship Id="rId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251203" TargetMode="External" /><Relationship Id="rId2" Type="http://schemas.openxmlformats.org/officeDocument/2006/relationships/hyperlink" Target="https://podminky.urs.cz/item/CS_URS_2022_01/112101101" TargetMode="External" /><Relationship Id="rId3" Type="http://schemas.openxmlformats.org/officeDocument/2006/relationships/hyperlink" Target="https://podminky.urs.cz/item/CS_URS_2022_01/112101102" TargetMode="External" /><Relationship Id="rId4" Type="http://schemas.openxmlformats.org/officeDocument/2006/relationships/hyperlink" Target="https://podminky.urs.cz/item/CS_URS_2022_01/112101103" TargetMode="External" /><Relationship Id="rId5" Type="http://schemas.openxmlformats.org/officeDocument/2006/relationships/hyperlink" Target="https://podminky.urs.cz/item/CS_URS_2022_01/112101104" TargetMode="External" /><Relationship Id="rId6" Type="http://schemas.openxmlformats.org/officeDocument/2006/relationships/hyperlink" Target="https://podminky.urs.cz/item/CS_URS_2022_01/112251101" TargetMode="External" /><Relationship Id="rId7" Type="http://schemas.openxmlformats.org/officeDocument/2006/relationships/hyperlink" Target="https://podminky.urs.cz/item/CS_URS_2022_01/112251102" TargetMode="External" /><Relationship Id="rId8" Type="http://schemas.openxmlformats.org/officeDocument/2006/relationships/hyperlink" Target="https://podminky.urs.cz/item/CS_URS_2022_01/112251103" TargetMode="External" /><Relationship Id="rId9" Type="http://schemas.openxmlformats.org/officeDocument/2006/relationships/hyperlink" Target="https://podminky.urs.cz/item/CS_URS_2022_01/112251104" TargetMode="External" /><Relationship Id="rId10" Type="http://schemas.openxmlformats.org/officeDocument/2006/relationships/hyperlink" Target="https://podminky.urs.cz/item/CS_URS_2022_01/112251105" TargetMode="External" /><Relationship Id="rId11" Type="http://schemas.openxmlformats.org/officeDocument/2006/relationships/hyperlink" Target="https://podminky.urs.cz/item/CS_URS_2022_01/162201411" TargetMode="External" /><Relationship Id="rId12" Type="http://schemas.openxmlformats.org/officeDocument/2006/relationships/hyperlink" Target="https://podminky.urs.cz/item/CS_URS_2022_01/162201412" TargetMode="External" /><Relationship Id="rId13" Type="http://schemas.openxmlformats.org/officeDocument/2006/relationships/hyperlink" Target="https://podminky.urs.cz/item/CS_URS_2022_01/162201413" TargetMode="External" /><Relationship Id="rId14" Type="http://schemas.openxmlformats.org/officeDocument/2006/relationships/hyperlink" Target="https://podminky.urs.cz/item/CS_URS_2022_01/162201414" TargetMode="External" /><Relationship Id="rId15" Type="http://schemas.openxmlformats.org/officeDocument/2006/relationships/hyperlink" Target="https://podminky.urs.cz/item/CS_URS_2022_01/181451121" TargetMode="External" /><Relationship Id="rId16" Type="http://schemas.openxmlformats.org/officeDocument/2006/relationships/hyperlink" Target="https://podminky.urs.cz/item/CS_URS_2022_01/183101115" TargetMode="External" /><Relationship Id="rId17" Type="http://schemas.openxmlformats.org/officeDocument/2006/relationships/hyperlink" Target="https://podminky.urs.cz/item/CS_URS_2022_01/184102115" TargetMode="External" /><Relationship Id="rId18" Type="http://schemas.openxmlformats.org/officeDocument/2006/relationships/hyperlink" Target="https://podminky.urs.cz/item/CS_URS_2022_01/184215131" TargetMode="External" /><Relationship Id="rId19" Type="http://schemas.openxmlformats.org/officeDocument/2006/relationships/hyperlink" Target="https://podminky.urs.cz/item/CS_URS_2022_01/184801121" TargetMode="External" /><Relationship Id="rId20" Type="http://schemas.openxmlformats.org/officeDocument/2006/relationships/hyperlink" Target="https://podminky.urs.cz/item/CS_URS_2022_01/998231311" TargetMode="External" /><Relationship Id="rId2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36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36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hidden="1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hidden="1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s="3" customFormat="1" ht="14.4" customHeight="1">
      <c r="A31" s="3"/>
      <c r="B31" s="48"/>
      <c r="C31" s="49"/>
      <c r="D31" s="54" t="s">
        <v>45</v>
      </c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5"/>
      <c r="D35" s="56" t="s">
        <v>51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52</v>
      </c>
      <c r="U35" s="57"/>
      <c r="V35" s="57"/>
      <c r="W35" s="57"/>
      <c r="X35" s="59" t="s">
        <v>53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6"/>
      <c r="BE37" s="40"/>
    </row>
    <row r="41" s="2" customFormat="1" ht="6.96" customHeight="1">
      <c r="A41" s="40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219160017vv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Mrlina, Vestec, Rožďalovice, zvýšení ochrany obcí výstavbou poldrů – poldr Mlýnec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4" t="str">
        <f>IF(K8="","",K8)</f>
        <v>Mlýnec u Kopidlna, Kopidlno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5" t="str">
        <f>IF(AN8= "","",AN8)</f>
        <v>4. 4. 2022</v>
      </c>
      <c r="AN47" s="75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7" t="str">
        <f>IF(E11= "","",E11)</f>
        <v>Povodí Labe, státní podnik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6" t="str">
        <f>IF(E17="","",E17)</f>
        <v>Vodotika, a.s.</v>
      </c>
      <c r="AN49" s="67"/>
      <c r="AO49" s="67"/>
      <c r="AP49" s="67"/>
      <c r="AQ49" s="42"/>
      <c r="AR49" s="46"/>
      <c r="AS49" s="77" t="s">
        <v>55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7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37</v>
      </c>
      <c r="AJ50" s="42"/>
      <c r="AK50" s="42"/>
      <c r="AL50" s="42"/>
      <c r="AM50" s="76" t="str">
        <f>IF(E20="","",E20)</f>
        <v xml:space="preserve"> </v>
      </c>
      <c r="AN50" s="67"/>
      <c r="AO50" s="67"/>
      <c r="AP50" s="67"/>
      <c r="AQ50" s="42"/>
      <c r="AR50" s="46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0"/>
    </row>
    <row r="52" s="2" customFormat="1" ht="29.28" customHeight="1">
      <c r="A52" s="40"/>
      <c r="B52" s="41"/>
      <c r="C52" s="89" t="s">
        <v>56</v>
      </c>
      <c r="D52" s="90"/>
      <c r="E52" s="90"/>
      <c r="F52" s="90"/>
      <c r="G52" s="90"/>
      <c r="H52" s="91"/>
      <c r="I52" s="92" t="s">
        <v>57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58</v>
      </c>
      <c r="AH52" s="90"/>
      <c r="AI52" s="90"/>
      <c r="AJ52" s="90"/>
      <c r="AK52" s="90"/>
      <c r="AL52" s="90"/>
      <c r="AM52" s="90"/>
      <c r="AN52" s="92" t="s">
        <v>59</v>
      </c>
      <c r="AO52" s="90"/>
      <c r="AP52" s="90"/>
      <c r="AQ52" s="94" t="s">
        <v>60</v>
      </c>
      <c r="AR52" s="46"/>
      <c r="AS52" s="95" t="s">
        <v>61</v>
      </c>
      <c r="AT52" s="96" t="s">
        <v>62</v>
      </c>
      <c r="AU52" s="96" t="s">
        <v>63</v>
      </c>
      <c r="AV52" s="96" t="s">
        <v>64</v>
      </c>
      <c r="AW52" s="96" t="s">
        <v>65</v>
      </c>
      <c r="AX52" s="96" t="s">
        <v>66</v>
      </c>
      <c r="AY52" s="96" t="s">
        <v>67</v>
      </c>
      <c r="AZ52" s="96" t="s">
        <v>68</v>
      </c>
      <c r="BA52" s="96" t="s">
        <v>69</v>
      </c>
      <c r="BB52" s="96" t="s">
        <v>70</v>
      </c>
      <c r="BC52" s="96" t="s">
        <v>71</v>
      </c>
      <c r="BD52" s="97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0"/>
    </row>
    <row r="54" s="6" customFormat="1" ht="32.4" customHeight="1">
      <c r="A54" s="6"/>
      <c r="B54" s="101"/>
      <c r="C54" s="102" t="s">
        <v>73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ROUND(SUM(AG55:AG63),2)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ROUND(SUM(AS55:AS63),2)</f>
        <v>0</v>
      </c>
      <c r="AT54" s="109">
        <f>ROUND(SUM(AV54:AW54),2)</f>
        <v>0</v>
      </c>
      <c r="AU54" s="110">
        <f>ROUND(SUM(AU55:AU63),5)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ROUND(SUM(AZ55:AZ63),2)</f>
        <v>0</v>
      </c>
      <c r="BA54" s="109">
        <f>ROUND(SUM(BA55:BA63),2)</f>
        <v>0</v>
      </c>
      <c r="BB54" s="109">
        <f>ROUND(SUM(BB55:BB63),2)</f>
        <v>0</v>
      </c>
      <c r="BC54" s="109">
        <f>ROUND(SUM(BC55:BC63),2)</f>
        <v>0</v>
      </c>
      <c r="BD54" s="111">
        <f>ROUND(SUM(BD55:BD63),2)</f>
        <v>0</v>
      </c>
      <c r="BE54" s="6"/>
      <c r="BS54" s="112" t="s">
        <v>74</v>
      </c>
      <c r="BT54" s="112" t="s">
        <v>75</v>
      </c>
      <c r="BU54" s="113" t="s">
        <v>76</v>
      </c>
      <c r="BV54" s="112" t="s">
        <v>77</v>
      </c>
      <c r="BW54" s="112" t="s">
        <v>5</v>
      </c>
      <c r="BX54" s="112" t="s">
        <v>78</v>
      </c>
      <c r="CL54" s="112" t="s">
        <v>19</v>
      </c>
    </row>
    <row r="55" s="7" customFormat="1" ht="16.5" customHeight="1">
      <c r="A55" s="114" t="s">
        <v>79</v>
      </c>
      <c r="B55" s="115"/>
      <c r="C55" s="116"/>
      <c r="D55" s="117" t="s">
        <v>80</v>
      </c>
      <c r="E55" s="117"/>
      <c r="F55" s="117"/>
      <c r="G55" s="117"/>
      <c r="H55" s="117"/>
      <c r="I55" s="118"/>
      <c r="J55" s="117" t="s">
        <v>81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'1.1 - SO 01.1 - Hráz'!J30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82</v>
      </c>
      <c r="AR55" s="121"/>
      <c r="AS55" s="122">
        <v>0</v>
      </c>
      <c r="AT55" s="123">
        <f>ROUND(SUM(AV55:AW55),2)</f>
        <v>0</v>
      </c>
      <c r="AU55" s="124">
        <f>'1.1 - SO 01.1 - Hráz'!P93</f>
        <v>0</v>
      </c>
      <c r="AV55" s="123">
        <f>'1.1 - SO 01.1 - Hráz'!J33</f>
        <v>0</v>
      </c>
      <c r="AW55" s="123">
        <f>'1.1 - SO 01.1 - Hráz'!J34</f>
        <v>0</v>
      </c>
      <c r="AX55" s="123">
        <f>'1.1 - SO 01.1 - Hráz'!J35</f>
        <v>0</v>
      </c>
      <c r="AY55" s="123">
        <f>'1.1 - SO 01.1 - Hráz'!J36</f>
        <v>0</v>
      </c>
      <c r="AZ55" s="123">
        <f>'1.1 - SO 01.1 - Hráz'!F33</f>
        <v>0</v>
      </c>
      <c r="BA55" s="123">
        <f>'1.1 - SO 01.1 - Hráz'!F34</f>
        <v>0</v>
      </c>
      <c r="BB55" s="123">
        <f>'1.1 - SO 01.1 - Hráz'!F35</f>
        <v>0</v>
      </c>
      <c r="BC55" s="123">
        <f>'1.1 - SO 01.1 - Hráz'!F36</f>
        <v>0</v>
      </c>
      <c r="BD55" s="125">
        <f>'1.1 - SO 01.1 - Hráz'!F37</f>
        <v>0</v>
      </c>
      <c r="BE55" s="7"/>
      <c r="BT55" s="126" t="s">
        <v>83</v>
      </c>
      <c r="BV55" s="126" t="s">
        <v>77</v>
      </c>
      <c r="BW55" s="126" t="s">
        <v>84</v>
      </c>
      <c r="BX55" s="126" t="s">
        <v>5</v>
      </c>
      <c r="CL55" s="126" t="s">
        <v>19</v>
      </c>
      <c r="CM55" s="126" t="s">
        <v>85</v>
      </c>
    </row>
    <row r="56" s="7" customFormat="1" ht="16.5" customHeight="1">
      <c r="A56" s="114" t="s">
        <v>79</v>
      </c>
      <c r="B56" s="115"/>
      <c r="C56" s="116"/>
      <c r="D56" s="117" t="s">
        <v>86</v>
      </c>
      <c r="E56" s="117"/>
      <c r="F56" s="117"/>
      <c r="G56" s="117"/>
      <c r="H56" s="117"/>
      <c r="I56" s="118"/>
      <c r="J56" s="117" t="s">
        <v>87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'1.2 - SO 01.2 - Kontrolní...'!J30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82</v>
      </c>
      <c r="AR56" s="121"/>
      <c r="AS56" s="122">
        <v>0</v>
      </c>
      <c r="AT56" s="123">
        <f>ROUND(SUM(AV56:AW56),2)</f>
        <v>0</v>
      </c>
      <c r="AU56" s="124">
        <f>'1.2 - SO 01.2 - Kontrolní...'!P81</f>
        <v>0</v>
      </c>
      <c r="AV56" s="123">
        <f>'1.2 - SO 01.2 - Kontrolní...'!J33</f>
        <v>0</v>
      </c>
      <c r="AW56" s="123">
        <f>'1.2 - SO 01.2 - Kontrolní...'!J34</f>
        <v>0</v>
      </c>
      <c r="AX56" s="123">
        <f>'1.2 - SO 01.2 - Kontrolní...'!J35</f>
        <v>0</v>
      </c>
      <c r="AY56" s="123">
        <f>'1.2 - SO 01.2 - Kontrolní...'!J36</f>
        <v>0</v>
      </c>
      <c r="AZ56" s="123">
        <f>'1.2 - SO 01.2 - Kontrolní...'!F33</f>
        <v>0</v>
      </c>
      <c r="BA56" s="123">
        <f>'1.2 - SO 01.2 - Kontrolní...'!F34</f>
        <v>0</v>
      </c>
      <c r="BB56" s="123">
        <f>'1.2 - SO 01.2 - Kontrolní...'!F35</f>
        <v>0</v>
      </c>
      <c r="BC56" s="123">
        <f>'1.2 - SO 01.2 - Kontrolní...'!F36</f>
        <v>0</v>
      </c>
      <c r="BD56" s="125">
        <f>'1.2 - SO 01.2 - Kontrolní...'!F37</f>
        <v>0</v>
      </c>
      <c r="BE56" s="7"/>
      <c r="BT56" s="126" t="s">
        <v>83</v>
      </c>
      <c r="BV56" s="126" t="s">
        <v>77</v>
      </c>
      <c r="BW56" s="126" t="s">
        <v>88</v>
      </c>
      <c r="BX56" s="126" t="s">
        <v>5</v>
      </c>
      <c r="CL56" s="126" t="s">
        <v>19</v>
      </c>
      <c r="CM56" s="126" t="s">
        <v>85</v>
      </c>
    </row>
    <row r="57" s="7" customFormat="1" ht="16.5" customHeight="1">
      <c r="A57" s="114" t="s">
        <v>79</v>
      </c>
      <c r="B57" s="115"/>
      <c r="C57" s="116"/>
      <c r="D57" s="117" t="s">
        <v>89</v>
      </c>
      <c r="E57" s="117"/>
      <c r="F57" s="117"/>
      <c r="G57" s="117"/>
      <c r="H57" s="117"/>
      <c r="I57" s="118"/>
      <c r="J57" s="117" t="s">
        <v>90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'2. - SO 02 - Mostek ve zdrži'!J30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82</v>
      </c>
      <c r="AR57" s="121"/>
      <c r="AS57" s="122">
        <v>0</v>
      </c>
      <c r="AT57" s="123">
        <f>ROUND(SUM(AV57:AW57),2)</f>
        <v>0</v>
      </c>
      <c r="AU57" s="124">
        <f>'2. - SO 02 - Mostek ve zdrži'!P91</f>
        <v>0</v>
      </c>
      <c r="AV57" s="123">
        <f>'2. - SO 02 - Mostek ve zdrži'!J33</f>
        <v>0</v>
      </c>
      <c r="AW57" s="123">
        <f>'2. - SO 02 - Mostek ve zdrži'!J34</f>
        <v>0</v>
      </c>
      <c r="AX57" s="123">
        <f>'2. - SO 02 - Mostek ve zdrži'!J35</f>
        <v>0</v>
      </c>
      <c r="AY57" s="123">
        <f>'2. - SO 02 - Mostek ve zdrži'!J36</f>
        <v>0</v>
      </c>
      <c r="AZ57" s="123">
        <f>'2. - SO 02 - Mostek ve zdrži'!F33</f>
        <v>0</v>
      </c>
      <c r="BA57" s="123">
        <f>'2. - SO 02 - Mostek ve zdrži'!F34</f>
        <v>0</v>
      </c>
      <c r="BB57" s="123">
        <f>'2. - SO 02 - Mostek ve zdrži'!F35</f>
        <v>0</v>
      </c>
      <c r="BC57" s="123">
        <f>'2. - SO 02 - Mostek ve zdrži'!F36</f>
        <v>0</v>
      </c>
      <c r="BD57" s="125">
        <f>'2. - SO 02 - Mostek ve zdrži'!F37</f>
        <v>0</v>
      </c>
      <c r="BE57" s="7"/>
      <c r="BT57" s="126" t="s">
        <v>83</v>
      </c>
      <c r="BV57" s="126" t="s">
        <v>77</v>
      </c>
      <c r="BW57" s="126" t="s">
        <v>91</v>
      </c>
      <c r="BX57" s="126" t="s">
        <v>5</v>
      </c>
      <c r="CL57" s="126" t="s">
        <v>19</v>
      </c>
      <c r="CM57" s="126" t="s">
        <v>85</v>
      </c>
    </row>
    <row r="58" s="7" customFormat="1" ht="16.5" customHeight="1">
      <c r="A58" s="114" t="s">
        <v>79</v>
      </c>
      <c r="B58" s="115"/>
      <c r="C58" s="116"/>
      <c r="D58" s="117" t="s">
        <v>92</v>
      </c>
      <c r="E58" s="117"/>
      <c r="F58" s="117"/>
      <c r="G58" s="117"/>
      <c r="H58" s="117"/>
      <c r="I58" s="118"/>
      <c r="J58" s="117" t="s">
        <v>93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'3. - SO 03 - Sdružený objekt'!J30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82</v>
      </c>
      <c r="AR58" s="121"/>
      <c r="AS58" s="122">
        <v>0</v>
      </c>
      <c r="AT58" s="123">
        <f>ROUND(SUM(AV58:AW58),2)</f>
        <v>0</v>
      </c>
      <c r="AU58" s="124">
        <f>'3. - SO 03 - Sdružený objekt'!P90</f>
        <v>0</v>
      </c>
      <c r="AV58" s="123">
        <f>'3. - SO 03 - Sdružený objekt'!J33</f>
        <v>0</v>
      </c>
      <c r="AW58" s="123">
        <f>'3. - SO 03 - Sdružený objekt'!J34</f>
        <v>0</v>
      </c>
      <c r="AX58" s="123">
        <f>'3. - SO 03 - Sdružený objekt'!J35</f>
        <v>0</v>
      </c>
      <c r="AY58" s="123">
        <f>'3. - SO 03 - Sdružený objekt'!J36</f>
        <v>0</v>
      </c>
      <c r="AZ58" s="123">
        <f>'3. - SO 03 - Sdružený objekt'!F33</f>
        <v>0</v>
      </c>
      <c r="BA58" s="123">
        <f>'3. - SO 03 - Sdružený objekt'!F34</f>
        <v>0</v>
      </c>
      <c r="BB58" s="123">
        <f>'3. - SO 03 - Sdružený objekt'!F35</f>
        <v>0</v>
      </c>
      <c r="BC58" s="123">
        <f>'3. - SO 03 - Sdružený objekt'!F36</f>
        <v>0</v>
      </c>
      <c r="BD58" s="125">
        <f>'3. - SO 03 - Sdružený objekt'!F37</f>
        <v>0</v>
      </c>
      <c r="BE58" s="7"/>
      <c r="BT58" s="126" t="s">
        <v>83</v>
      </c>
      <c r="BV58" s="126" t="s">
        <v>77</v>
      </c>
      <c r="BW58" s="126" t="s">
        <v>94</v>
      </c>
      <c r="BX58" s="126" t="s">
        <v>5</v>
      </c>
      <c r="CL58" s="126" t="s">
        <v>19</v>
      </c>
      <c r="CM58" s="126" t="s">
        <v>85</v>
      </c>
    </row>
    <row r="59" s="7" customFormat="1" ht="16.5" customHeight="1">
      <c r="A59" s="114" t="s">
        <v>79</v>
      </c>
      <c r="B59" s="115"/>
      <c r="C59" s="116"/>
      <c r="D59" s="117" t="s">
        <v>95</v>
      </c>
      <c r="E59" s="117"/>
      <c r="F59" s="117"/>
      <c r="G59" s="117"/>
      <c r="H59" s="117"/>
      <c r="I59" s="118"/>
      <c r="J59" s="117" t="s">
        <v>96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'5. - SO 05 - Přípojka NN'!J30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82</v>
      </c>
      <c r="AR59" s="121"/>
      <c r="AS59" s="122">
        <v>0</v>
      </c>
      <c r="AT59" s="123">
        <f>ROUND(SUM(AV59:AW59),2)</f>
        <v>0</v>
      </c>
      <c r="AU59" s="124">
        <f>'5. - SO 05 - Přípojka NN'!P83</f>
        <v>0</v>
      </c>
      <c r="AV59" s="123">
        <f>'5. - SO 05 - Přípojka NN'!J33</f>
        <v>0</v>
      </c>
      <c r="AW59" s="123">
        <f>'5. - SO 05 - Přípojka NN'!J34</f>
        <v>0</v>
      </c>
      <c r="AX59" s="123">
        <f>'5. - SO 05 - Přípojka NN'!J35</f>
        <v>0</v>
      </c>
      <c r="AY59" s="123">
        <f>'5. - SO 05 - Přípojka NN'!J36</f>
        <v>0</v>
      </c>
      <c r="AZ59" s="123">
        <f>'5. - SO 05 - Přípojka NN'!F33</f>
        <v>0</v>
      </c>
      <c r="BA59" s="123">
        <f>'5. - SO 05 - Přípojka NN'!F34</f>
        <v>0</v>
      </c>
      <c r="BB59" s="123">
        <f>'5. - SO 05 - Přípojka NN'!F35</f>
        <v>0</v>
      </c>
      <c r="BC59" s="123">
        <f>'5. - SO 05 - Přípojka NN'!F36</f>
        <v>0</v>
      </c>
      <c r="BD59" s="125">
        <f>'5. - SO 05 - Přípojka NN'!F37</f>
        <v>0</v>
      </c>
      <c r="BE59" s="7"/>
      <c r="BT59" s="126" t="s">
        <v>83</v>
      </c>
      <c r="BV59" s="126" t="s">
        <v>77</v>
      </c>
      <c r="BW59" s="126" t="s">
        <v>97</v>
      </c>
      <c r="BX59" s="126" t="s">
        <v>5</v>
      </c>
      <c r="CL59" s="126" t="s">
        <v>19</v>
      </c>
      <c r="CM59" s="126" t="s">
        <v>85</v>
      </c>
    </row>
    <row r="60" s="7" customFormat="1" ht="16.5" customHeight="1">
      <c r="A60" s="114" t="s">
        <v>79</v>
      </c>
      <c r="B60" s="115"/>
      <c r="C60" s="116"/>
      <c r="D60" s="117" t="s">
        <v>98</v>
      </c>
      <c r="E60" s="117"/>
      <c r="F60" s="117"/>
      <c r="G60" s="117"/>
      <c r="H60" s="117"/>
      <c r="I60" s="118"/>
      <c r="J60" s="117" t="s">
        <v>99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'6. - SO 06 - Vegetační úp...'!J30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82</v>
      </c>
      <c r="AR60" s="121"/>
      <c r="AS60" s="122">
        <v>0</v>
      </c>
      <c r="AT60" s="123">
        <f>ROUND(SUM(AV60:AW60),2)</f>
        <v>0</v>
      </c>
      <c r="AU60" s="124">
        <f>'6. - SO 06 - Vegetační úp...'!P83</f>
        <v>0</v>
      </c>
      <c r="AV60" s="123">
        <f>'6. - SO 06 - Vegetační úp...'!J33</f>
        <v>0</v>
      </c>
      <c r="AW60" s="123">
        <f>'6. - SO 06 - Vegetační úp...'!J34</f>
        <v>0</v>
      </c>
      <c r="AX60" s="123">
        <f>'6. - SO 06 - Vegetační úp...'!J35</f>
        <v>0</v>
      </c>
      <c r="AY60" s="123">
        <f>'6. - SO 06 - Vegetační úp...'!J36</f>
        <v>0</v>
      </c>
      <c r="AZ60" s="123">
        <f>'6. - SO 06 - Vegetační úp...'!F33</f>
        <v>0</v>
      </c>
      <c r="BA60" s="123">
        <f>'6. - SO 06 - Vegetační úp...'!F34</f>
        <v>0</v>
      </c>
      <c r="BB60" s="123">
        <f>'6. - SO 06 - Vegetační úp...'!F35</f>
        <v>0</v>
      </c>
      <c r="BC60" s="123">
        <f>'6. - SO 06 - Vegetační úp...'!F36</f>
        <v>0</v>
      </c>
      <c r="BD60" s="125">
        <f>'6. - SO 06 - Vegetační úp...'!F37</f>
        <v>0</v>
      </c>
      <c r="BE60" s="7"/>
      <c r="BT60" s="126" t="s">
        <v>83</v>
      </c>
      <c r="BV60" s="126" t="s">
        <v>77</v>
      </c>
      <c r="BW60" s="126" t="s">
        <v>100</v>
      </c>
      <c r="BX60" s="126" t="s">
        <v>5</v>
      </c>
      <c r="CL60" s="126" t="s">
        <v>19</v>
      </c>
      <c r="CM60" s="126" t="s">
        <v>85</v>
      </c>
    </row>
    <row r="61" s="7" customFormat="1" ht="24.75" customHeight="1">
      <c r="A61" s="114" t="s">
        <v>79</v>
      </c>
      <c r="B61" s="115"/>
      <c r="C61" s="116"/>
      <c r="D61" s="117" t="s">
        <v>101</v>
      </c>
      <c r="E61" s="117"/>
      <c r="F61" s="117"/>
      <c r="G61" s="117"/>
      <c r="H61" s="117"/>
      <c r="I61" s="118"/>
      <c r="J61" s="117" t="s">
        <v>102</v>
      </c>
      <c r="K61" s="117"/>
      <c r="L61" s="117"/>
      <c r="M61" s="117"/>
      <c r="N61" s="117"/>
      <c r="O61" s="117"/>
      <c r="P61" s="117"/>
      <c r="Q61" s="117"/>
      <c r="R61" s="117"/>
      <c r="S61" s="117"/>
      <c r="T61" s="117"/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19">
        <f>'PS01.1 - PS 01.1 - Uzávěr...'!J30</f>
        <v>0</v>
      </c>
      <c r="AH61" s="118"/>
      <c r="AI61" s="118"/>
      <c r="AJ61" s="118"/>
      <c r="AK61" s="118"/>
      <c r="AL61" s="118"/>
      <c r="AM61" s="118"/>
      <c r="AN61" s="119">
        <f>SUM(AG61,AT61)</f>
        <v>0</v>
      </c>
      <c r="AO61" s="118"/>
      <c r="AP61" s="118"/>
      <c r="AQ61" s="120" t="s">
        <v>103</v>
      </c>
      <c r="AR61" s="121"/>
      <c r="AS61" s="122">
        <v>0</v>
      </c>
      <c r="AT61" s="123">
        <f>ROUND(SUM(AV61:AW61),2)</f>
        <v>0</v>
      </c>
      <c r="AU61" s="124">
        <f>'PS01.1 - PS 01.1 - Uzávěr...'!P81</f>
        <v>0</v>
      </c>
      <c r="AV61" s="123">
        <f>'PS01.1 - PS 01.1 - Uzávěr...'!J33</f>
        <v>0</v>
      </c>
      <c r="AW61" s="123">
        <f>'PS01.1 - PS 01.1 - Uzávěr...'!J34</f>
        <v>0</v>
      </c>
      <c r="AX61" s="123">
        <f>'PS01.1 - PS 01.1 - Uzávěr...'!J35</f>
        <v>0</v>
      </c>
      <c r="AY61" s="123">
        <f>'PS01.1 - PS 01.1 - Uzávěr...'!J36</f>
        <v>0</v>
      </c>
      <c r="AZ61" s="123">
        <f>'PS01.1 - PS 01.1 - Uzávěr...'!F33</f>
        <v>0</v>
      </c>
      <c r="BA61" s="123">
        <f>'PS01.1 - PS 01.1 - Uzávěr...'!F34</f>
        <v>0</v>
      </c>
      <c r="BB61" s="123">
        <f>'PS01.1 - PS 01.1 - Uzávěr...'!F35</f>
        <v>0</v>
      </c>
      <c r="BC61" s="123">
        <f>'PS01.1 - PS 01.1 - Uzávěr...'!F36</f>
        <v>0</v>
      </c>
      <c r="BD61" s="125">
        <f>'PS01.1 - PS 01.1 - Uzávěr...'!F37</f>
        <v>0</v>
      </c>
      <c r="BE61" s="7"/>
      <c r="BT61" s="126" t="s">
        <v>83</v>
      </c>
      <c r="BV61" s="126" t="s">
        <v>77</v>
      </c>
      <c r="BW61" s="126" t="s">
        <v>104</v>
      </c>
      <c r="BX61" s="126" t="s">
        <v>5</v>
      </c>
      <c r="CL61" s="126" t="s">
        <v>19</v>
      </c>
      <c r="CM61" s="126" t="s">
        <v>85</v>
      </c>
    </row>
    <row r="62" s="7" customFormat="1" ht="24.75" customHeight="1">
      <c r="A62" s="114" t="s">
        <v>79</v>
      </c>
      <c r="B62" s="115"/>
      <c r="C62" s="116"/>
      <c r="D62" s="117" t="s">
        <v>105</v>
      </c>
      <c r="E62" s="117"/>
      <c r="F62" s="117"/>
      <c r="G62" s="117"/>
      <c r="H62" s="117"/>
      <c r="I62" s="118"/>
      <c r="J62" s="117" t="s">
        <v>106</v>
      </c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19">
        <f>'PS01.2 - PS 01.2 - Uzávěr...'!J30</f>
        <v>0</v>
      </c>
      <c r="AH62" s="118"/>
      <c r="AI62" s="118"/>
      <c r="AJ62" s="118"/>
      <c r="AK62" s="118"/>
      <c r="AL62" s="118"/>
      <c r="AM62" s="118"/>
      <c r="AN62" s="119">
        <f>SUM(AG62,AT62)</f>
        <v>0</v>
      </c>
      <c r="AO62" s="118"/>
      <c r="AP62" s="118"/>
      <c r="AQ62" s="120" t="s">
        <v>103</v>
      </c>
      <c r="AR62" s="121"/>
      <c r="AS62" s="122">
        <v>0</v>
      </c>
      <c r="AT62" s="123">
        <f>ROUND(SUM(AV62:AW62),2)</f>
        <v>0</v>
      </c>
      <c r="AU62" s="124">
        <f>'PS01.2 - PS 01.2 - Uzávěr...'!P81</f>
        <v>0</v>
      </c>
      <c r="AV62" s="123">
        <f>'PS01.2 - PS 01.2 - Uzávěr...'!J33</f>
        <v>0</v>
      </c>
      <c r="AW62" s="123">
        <f>'PS01.2 - PS 01.2 - Uzávěr...'!J34</f>
        <v>0</v>
      </c>
      <c r="AX62" s="123">
        <f>'PS01.2 - PS 01.2 - Uzávěr...'!J35</f>
        <v>0</v>
      </c>
      <c r="AY62" s="123">
        <f>'PS01.2 - PS 01.2 - Uzávěr...'!J36</f>
        <v>0</v>
      </c>
      <c r="AZ62" s="123">
        <f>'PS01.2 - PS 01.2 - Uzávěr...'!F33</f>
        <v>0</v>
      </c>
      <c r="BA62" s="123">
        <f>'PS01.2 - PS 01.2 - Uzávěr...'!F34</f>
        <v>0</v>
      </c>
      <c r="BB62" s="123">
        <f>'PS01.2 - PS 01.2 - Uzávěr...'!F35</f>
        <v>0</v>
      </c>
      <c r="BC62" s="123">
        <f>'PS01.2 - PS 01.2 - Uzávěr...'!F36</f>
        <v>0</v>
      </c>
      <c r="BD62" s="125">
        <f>'PS01.2 - PS 01.2 - Uzávěr...'!F37</f>
        <v>0</v>
      </c>
      <c r="BE62" s="7"/>
      <c r="BT62" s="126" t="s">
        <v>83</v>
      </c>
      <c r="BV62" s="126" t="s">
        <v>77</v>
      </c>
      <c r="BW62" s="126" t="s">
        <v>107</v>
      </c>
      <c r="BX62" s="126" t="s">
        <v>5</v>
      </c>
      <c r="CL62" s="126" t="s">
        <v>19</v>
      </c>
      <c r="CM62" s="126" t="s">
        <v>85</v>
      </c>
    </row>
    <row r="63" s="7" customFormat="1" ht="16.5" customHeight="1">
      <c r="A63" s="114" t="s">
        <v>79</v>
      </c>
      <c r="B63" s="115"/>
      <c r="C63" s="116"/>
      <c r="D63" s="117" t="s">
        <v>108</v>
      </c>
      <c r="E63" s="117"/>
      <c r="F63" s="117"/>
      <c r="G63" s="117"/>
      <c r="H63" s="117"/>
      <c r="I63" s="118"/>
      <c r="J63" s="117" t="s">
        <v>109</v>
      </c>
      <c r="K63" s="117"/>
      <c r="L63" s="117"/>
      <c r="M63" s="117"/>
      <c r="N63" s="117"/>
      <c r="O63" s="117"/>
      <c r="P63" s="117"/>
      <c r="Q63" s="117"/>
      <c r="R63" s="117"/>
      <c r="S63" s="117"/>
      <c r="T63" s="117"/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19">
        <f>'VON - Vedlejší a ostatní ...'!J30</f>
        <v>0</v>
      </c>
      <c r="AH63" s="118"/>
      <c r="AI63" s="118"/>
      <c r="AJ63" s="118"/>
      <c r="AK63" s="118"/>
      <c r="AL63" s="118"/>
      <c r="AM63" s="118"/>
      <c r="AN63" s="119">
        <f>SUM(AG63,AT63)</f>
        <v>0</v>
      </c>
      <c r="AO63" s="118"/>
      <c r="AP63" s="118"/>
      <c r="AQ63" s="120" t="s">
        <v>82</v>
      </c>
      <c r="AR63" s="121"/>
      <c r="AS63" s="127">
        <v>0</v>
      </c>
      <c r="AT63" s="128">
        <f>ROUND(SUM(AV63:AW63),2)</f>
        <v>0</v>
      </c>
      <c r="AU63" s="129">
        <f>'VON - Vedlejší a ostatní ...'!P84</f>
        <v>0</v>
      </c>
      <c r="AV63" s="128">
        <f>'VON - Vedlejší a ostatní ...'!J33</f>
        <v>0</v>
      </c>
      <c r="AW63" s="128">
        <f>'VON - Vedlejší a ostatní ...'!J34</f>
        <v>0</v>
      </c>
      <c r="AX63" s="128">
        <f>'VON - Vedlejší a ostatní ...'!J35</f>
        <v>0</v>
      </c>
      <c r="AY63" s="128">
        <f>'VON - Vedlejší a ostatní ...'!J36</f>
        <v>0</v>
      </c>
      <c r="AZ63" s="128">
        <f>'VON - Vedlejší a ostatní ...'!F33</f>
        <v>0</v>
      </c>
      <c r="BA63" s="128">
        <f>'VON - Vedlejší a ostatní ...'!F34</f>
        <v>0</v>
      </c>
      <c r="BB63" s="128">
        <f>'VON - Vedlejší a ostatní ...'!F35</f>
        <v>0</v>
      </c>
      <c r="BC63" s="128">
        <f>'VON - Vedlejší a ostatní ...'!F36</f>
        <v>0</v>
      </c>
      <c r="BD63" s="130">
        <f>'VON - Vedlejší a ostatní ...'!F37</f>
        <v>0</v>
      </c>
      <c r="BE63" s="7"/>
      <c r="BT63" s="126" t="s">
        <v>83</v>
      </c>
      <c r="BV63" s="126" t="s">
        <v>77</v>
      </c>
      <c r="BW63" s="126" t="s">
        <v>110</v>
      </c>
      <c r="BX63" s="126" t="s">
        <v>5</v>
      </c>
      <c r="CL63" s="126" t="s">
        <v>19</v>
      </c>
      <c r="CM63" s="126" t="s">
        <v>85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ZyPswRhsGy7W+SxX6z5AgzmipXKTWzGzdBDDbr/7MscYKnff48roZJYgxqZrFfWdtX6dXDiYOZSC1i39SONS7Q==" hashValue="jOGSBF7/ICBHxuVPNu3u1UkwE4NyObJ1pwBB7NjTw8VSwzymhy5A7era0s86NqDvm2OIsdndS19VeghKqXW5yw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1.1 - SO 01.1 - Hráz'!C2" display="/"/>
    <hyperlink ref="A56" location="'1.2 - SO 01.2 - Kontrolní...'!C2" display="/"/>
    <hyperlink ref="A57" location="'2. - SO 02 - Mostek ve zdrži'!C2" display="/"/>
    <hyperlink ref="A58" location="'3. - SO 03 - Sdružený objekt'!C2" display="/"/>
    <hyperlink ref="A59" location="'5. - SO 05 - Přípojka NN'!C2" display="/"/>
    <hyperlink ref="A60" location="'6. - SO 06 - Vegetační úp...'!C2" display="/"/>
    <hyperlink ref="A61" location="'PS01.1 - PS 01.1 - Uzávěr...'!C2" display="/"/>
    <hyperlink ref="A62" location="'PS01.2 - PS 01.2 - Uzávěr...'!C2" display="/"/>
    <hyperlink ref="A63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85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36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Mrlina, Vestec, Rožďalovice, zvýšení ochrany obcí výstavbou poldrů – poldr Mlýnec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112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1836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4. 4. 2022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27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30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26</v>
      </c>
      <c r="J20" s="139" t="s">
        <v>34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35</v>
      </c>
      <c r="F21" s="40"/>
      <c r="G21" s="40"/>
      <c r="H21" s="40"/>
      <c r="I21" s="135" t="s">
        <v>29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37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114</v>
      </c>
      <c r="F24" s="40"/>
      <c r="G24" s="40"/>
      <c r="H24" s="40"/>
      <c r="I24" s="135" t="s">
        <v>29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39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41</v>
      </c>
      <c r="E30" s="40"/>
      <c r="F30" s="40"/>
      <c r="G30" s="40"/>
      <c r="H30" s="40"/>
      <c r="I30" s="40"/>
      <c r="J30" s="147">
        <f>ROUND(J84,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43</v>
      </c>
      <c r="G32" s="40"/>
      <c r="H32" s="40"/>
      <c r="I32" s="148" t="s">
        <v>42</v>
      </c>
      <c r="J32" s="148" t="s">
        <v>44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49" t="s">
        <v>45</v>
      </c>
      <c r="E33" s="135" t="s">
        <v>46</v>
      </c>
      <c r="F33" s="150">
        <f>ROUND((SUM(BE84:BE199)),  2)</f>
        <v>0</v>
      </c>
      <c r="G33" s="40"/>
      <c r="H33" s="40"/>
      <c r="I33" s="151">
        <v>0.20999999999999999</v>
      </c>
      <c r="J33" s="150">
        <f>ROUND(((SUM(BE84:BE199))*I33),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47</v>
      </c>
      <c r="F34" s="150">
        <f>ROUND((SUM(BF84:BF199)),  2)</f>
        <v>0</v>
      </c>
      <c r="G34" s="40"/>
      <c r="H34" s="40"/>
      <c r="I34" s="151">
        <v>0.14999999999999999</v>
      </c>
      <c r="J34" s="150">
        <f>ROUND(((SUM(BF84:BF199))*I34),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5" t="s">
        <v>45</v>
      </c>
      <c r="E35" s="135" t="s">
        <v>48</v>
      </c>
      <c r="F35" s="150">
        <f>ROUND((SUM(BG84:BG199)),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5" t="s">
        <v>49</v>
      </c>
      <c r="F36" s="150">
        <f>ROUND((SUM(BH84:BH199)),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50</v>
      </c>
      <c r="F37" s="150">
        <f>ROUND((SUM(BI84:BI199)),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115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Mrlina, Vestec, Rožďalovice, zvýšení ochrany obcí výstavbou poldrů – poldr Mlýnec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VON - Vedlejší a ostatní náklady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Mlýnec u Kopidlna, Kopidlno</v>
      </c>
      <c r="G52" s="42"/>
      <c r="H52" s="42"/>
      <c r="I52" s="34" t="s">
        <v>23</v>
      </c>
      <c r="J52" s="75" t="str">
        <f>IF(J12="","",J12)</f>
        <v>4. 4. 2022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Labe, státní podnik</v>
      </c>
      <c r="G54" s="42"/>
      <c r="H54" s="42"/>
      <c r="I54" s="34" t="s">
        <v>33</v>
      </c>
      <c r="J54" s="38" t="str">
        <f>E21</f>
        <v>Vodotika, a.s.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Katarína Petrášová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116</v>
      </c>
      <c r="D57" s="165"/>
      <c r="E57" s="165"/>
      <c r="F57" s="165"/>
      <c r="G57" s="165"/>
      <c r="H57" s="165"/>
      <c r="I57" s="165"/>
      <c r="J57" s="166" t="s">
        <v>117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73</v>
      </c>
      <c r="D59" s="42"/>
      <c r="E59" s="42"/>
      <c r="F59" s="42"/>
      <c r="G59" s="42"/>
      <c r="H59" s="42"/>
      <c r="I59" s="42"/>
      <c r="J59" s="105">
        <f>J84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118</v>
      </c>
    </row>
    <row r="60" s="9" customFormat="1" ht="24.96" customHeight="1">
      <c r="A60" s="9"/>
      <c r="B60" s="168"/>
      <c r="C60" s="169"/>
      <c r="D60" s="170" t="s">
        <v>1837</v>
      </c>
      <c r="E60" s="171"/>
      <c r="F60" s="171"/>
      <c r="G60" s="171"/>
      <c r="H60" s="171"/>
      <c r="I60" s="171"/>
      <c r="J60" s="172">
        <f>J85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1838</v>
      </c>
      <c r="E61" s="177"/>
      <c r="F61" s="177"/>
      <c r="G61" s="177"/>
      <c r="H61" s="177"/>
      <c r="I61" s="177"/>
      <c r="J61" s="178">
        <f>J86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1839</v>
      </c>
      <c r="E62" s="177"/>
      <c r="F62" s="177"/>
      <c r="G62" s="177"/>
      <c r="H62" s="177"/>
      <c r="I62" s="177"/>
      <c r="J62" s="178">
        <f>J107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1840</v>
      </c>
      <c r="E63" s="177"/>
      <c r="F63" s="177"/>
      <c r="G63" s="177"/>
      <c r="H63" s="177"/>
      <c r="I63" s="177"/>
      <c r="J63" s="178">
        <f>J131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1841</v>
      </c>
      <c r="E64" s="177"/>
      <c r="F64" s="177"/>
      <c r="G64" s="177"/>
      <c r="H64" s="177"/>
      <c r="I64" s="177"/>
      <c r="J64" s="178">
        <f>J144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133</v>
      </c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3" t="str">
        <f>E7</f>
        <v>Mrlina, Vestec, Rožďalovice, zvýšení ochrany obcí výstavbou poldrů – poldr Mlýnec</v>
      </c>
      <c r="F74" s="34"/>
      <c r="G74" s="34"/>
      <c r="H74" s="34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112</v>
      </c>
      <c r="D75" s="42"/>
      <c r="E75" s="42"/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2" t="str">
        <f>E9</f>
        <v>VON - Vedlejší a ostatní náklady</v>
      </c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Mlýnec u Kopidlna, Kopidlno</v>
      </c>
      <c r="G78" s="42"/>
      <c r="H78" s="42"/>
      <c r="I78" s="34" t="s">
        <v>23</v>
      </c>
      <c r="J78" s="75" t="str">
        <f>IF(J12="","",J12)</f>
        <v>4. 4. 2022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>Povodí Labe, státní podnik</v>
      </c>
      <c r="G80" s="42"/>
      <c r="H80" s="42"/>
      <c r="I80" s="34" t="s">
        <v>33</v>
      </c>
      <c r="J80" s="38" t="str">
        <f>E21</f>
        <v>Vodotika, a.s.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31</v>
      </c>
      <c r="D81" s="42"/>
      <c r="E81" s="42"/>
      <c r="F81" s="29" t="str">
        <f>IF(E18="","",E18)</f>
        <v>Vyplň údaj</v>
      </c>
      <c r="G81" s="42"/>
      <c r="H81" s="42"/>
      <c r="I81" s="34" t="s">
        <v>37</v>
      </c>
      <c r="J81" s="38" t="str">
        <f>E24</f>
        <v>Ing. Katarína Petrášová</v>
      </c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80"/>
      <c r="B83" s="181"/>
      <c r="C83" s="182" t="s">
        <v>134</v>
      </c>
      <c r="D83" s="183" t="s">
        <v>60</v>
      </c>
      <c r="E83" s="183" t="s">
        <v>56</v>
      </c>
      <c r="F83" s="183" t="s">
        <v>57</v>
      </c>
      <c r="G83" s="183" t="s">
        <v>135</v>
      </c>
      <c r="H83" s="183" t="s">
        <v>136</v>
      </c>
      <c r="I83" s="183" t="s">
        <v>137</v>
      </c>
      <c r="J83" s="183" t="s">
        <v>117</v>
      </c>
      <c r="K83" s="184" t="s">
        <v>138</v>
      </c>
      <c r="L83" s="185"/>
      <c r="M83" s="95" t="s">
        <v>19</v>
      </c>
      <c r="N83" s="96" t="s">
        <v>45</v>
      </c>
      <c r="O83" s="96" t="s">
        <v>139</v>
      </c>
      <c r="P83" s="96" t="s">
        <v>140</v>
      </c>
      <c r="Q83" s="96" t="s">
        <v>141</v>
      </c>
      <c r="R83" s="96" t="s">
        <v>142</v>
      </c>
      <c r="S83" s="96" t="s">
        <v>143</v>
      </c>
      <c r="T83" s="97" t="s">
        <v>144</v>
      </c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</row>
    <row r="84" s="2" customFormat="1" ht="22.8" customHeight="1">
      <c r="A84" s="40"/>
      <c r="B84" s="41"/>
      <c r="C84" s="102" t="s">
        <v>145</v>
      </c>
      <c r="D84" s="42"/>
      <c r="E84" s="42"/>
      <c r="F84" s="42"/>
      <c r="G84" s="42"/>
      <c r="H84" s="42"/>
      <c r="I84" s="42"/>
      <c r="J84" s="186">
        <f>BK84</f>
        <v>0</v>
      </c>
      <c r="K84" s="42"/>
      <c r="L84" s="46"/>
      <c r="M84" s="98"/>
      <c r="N84" s="187"/>
      <c r="O84" s="99"/>
      <c r="P84" s="188">
        <f>P85</f>
        <v>0</v>
      </c>
      <c r="Q84" s="99"/>
      <c r="R84" s="188">
        <f>R85</f>
        <v>0</v>
      </c>
      <c r="S84" s="99"/>
      <c r="T84" s="189">
        <f>T85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74</v>
      </c>
      <c r="AU84" s="19" t="s">
        <v>118</v>
      </c>
      <c r="BK84" s="190">
        <f>BK85</f>
        <v>0</v>
      </c>
    </row>
    <row r="85" s="12" customFormat="1" ht="25.92" customHeight="1">
      <c r="A85" s="12"/>
      <c r="B85" s="191"/>
      <c r="C85" s="192"/>
      <c r="D85" s="193" t="s">
        <v>74</v>
      </c>
      <c r="E85" s="194" t="s">
        <v>1842</v>
      </c>
      <c r="F85" s="194" t="s">
        <v>1843</v>
      </c>
      <c r="G85" s="192"/>
      <c r="H85" s="192"/>
      <c r="I85" s="195"/>
      <c r="J85" s="196">
        <f>BK85</f>
        <v>0</v>
      </c>
      <c r="K85" s="192"/>
      <c r="L85" s="197"/>
      <c r="M85" s="198"/>
      <c r="N85" s="199"/>
      <c r="O85" s="199"/>
      <c r="P85" s="200">
        <f>P86+P107+P131+P144</f>
        <v>0</v>
      </c>
      <c r="Q85" s="199"/>
      <c r="R85" s="200">
        <f>R86+R107+R131+R144</f>
        <v>0</v>
      </c>
      <c r="S85" s="199"/>
      <c r="T85" s="201">
        <f>T86+T107+T131+T144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155</v>
      </c>
      <c r="AT85" s="203" t="s">
        <v>74</v>
      </c>
      <c r="AU85" s="203" t="s">
        <v>75</v>
      </c>
      <c r="AY85" s="202" t="s">
        <v>148</v>
      </c>
      <c r="BK85" s="204">
        <f>BK86+BK107+BK131+BK144</f>
        <v>0</v>
      </c>
    </row>
    <row r="86" s="12" customFormat="1" ht="22.8" customHeight="1">
      <c r="A86" s="12"/>
      <c r="B86" s="191"/>
      <c r="C86" s="192"/>
      <c r="D86" s="193" t="s">
        <v>74</v>
      </c>
      <c r="E86" s="205" t="s">
        <v>1844</v>
      </c>
      <c r="F86" s="205" t="s">
        <v>1845</v>
      </c>
      <c r="G86" s="192"/>
      <c r="H86" s="192"/>
      <c r="I86" s="195"/>
      <c r="J86" s="206">
        <f>BK86</f>
        <v>0</v>
      </c>
      <c r="K86" s="192"/>
      <c r="L86" s="197"/>
      <c r="M86" s="198"/>
      <c r="N86" s="199"/>
      <c r="O86" s="199"/>
      <c r="P86" s="200">
        <f>SUM(P87:P106)</f>
        <v>0</v>
      </c>
      <c r="Q86" s="199"/>
      <c r="R86" s="200">
        <f>SUM(R87:R106)</f>
        <v>0</v>
      </c>
      <c r="S86" s="199"/>
      <c r="T86" s="201">
        <f>SUM(T87:T106)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83</v>
      </c>
      <c r="AT86" s="203" t="s">
        <v>74</v>
      </c>
      <c r="AU86" s="203" t="s">
        <v>83</v>
      </c>
      <c r="AY86" s="202" t="s">
        <v>148</v>
      </c>
      <c r="BK86" s="204">
        <f>SUM(BK87:BK106)</f>
        <v>0</v>
      </c>
    </row>
    <row r="87" s="2" customFormat="1" ht="16.5" customHeight="1">
      <c r="A87" s="40"/>
      <c r="B87" s="41"/>
      <c r="C87" s="207" t="s">
        <v>83</v>
      </c>
      <c r="D87" s="207" t="s">
        <v>150</v>
      </c>
      <c r="E87" s="208" t="s">
        <v>1846</v>
      </c>
      <c r="F87" s="209" t="s">
        <v>1847</v>
      </c>
      <c r="G87" s="210" t="s">
        <v>1848</v>
      </c>
      <c r="H87" s="211">
        <v>1</v>
      </c>
      <c r="I87" s="212"/>
      <c r="J87" s="213">
        <f>ROUND(I87*H87,2)</f>
        <v>0</v>
      </c>
      <c r="K87" s="209" t="s">
        <v>19</v>
      </c>
      <c r="L87" s="46"/>
      <c r="M87" s="214" t="s">
        <v>19</v>
      </c>
      <c r="N87" s="215" t="s">
        <v>48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155</v>
      </c>
      <c r="AT87" s="218" t="s">
        <v>150</v>
      </c>
      <c r="AU87" s="218" t="s">
        <v>85</v>
      </c>
      <c r="AY87" s="19" t="s">
        <v>148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155</v>
      </c>
      <c r="BK87" s="219">
        <f>ROUND(I87*H87,2)</f>
        <v>0</v>
      </c>
      <c r="BL87" s="19" t="s">
        <v>155</v>
      </c>
      <c r="BM87" s="218" t="s">
        <v>1849</v>
      </c>
    </row>
    <row r="88" s="2" customFormat="1">
      <c r="A88" s="40"/>
      <c r="B88" s="41"/>
      <c r="C88" s="42"/>
      <c r="D88" s="220" t="s">
        <v>157</v>
      </c>
      <c r="E88" s="42"/>
      <c r="F88" s="221" t="s">
        <v>1847</v>
      </c>
      <c r="G88" s="42"/>
      <c r="H88" s="42"/>
      <c r="I88" s="222"/>
      <c r="J88" s="42"/>
      <c r="K88" s="42"/>
      <c r="L88" s="46"/>
      <c r="M88" s="223"/>
      <c r="N88" s="224"/>
      <c r="O88" s="87"/>
      <c r="P88" s="87"/>
      <c r="Q88" s="87"/>
      <c r="R88" s="87"/>
      <c r="S88" s="87"/>
      <c r="T88" s="88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157</v>
      </c>
      <c r="AU88" s="19" t="s">
        <v>85</v>
      </c>
    </row>
    <row r="89" s="15" customFormat="1">
      <c r="A89" s="15"/>
      <c r="B89" s="250"/>
      <c r="C89" s="251"/>
      <c r="D89" s="220" t="s">
        <v>161</v>
      </c>
      <c r="E89" s="252" t="s">
        <v>19</v>
      </c>
      <c r="F89" s="253" t="s">
        <v>1850</v>
      </c>
      <c r="G89" s="251"/>
      <c r="H89" s="252" t="s">
        <v>19</v>
      </c>
      <c r="I89" s="254"/>
      <c r="J89" s="251"/>
      <c r="K89" s="251"/>
      <c r="L89" s="255"/>
      <c r="M89" s="256"/>
      <c r="N89" s="257"/>
      <c r="O89" s="257"/>
      <c r="P89" s="257"/>
      <c r="Q89" s="257"/>
      <c r="R89" s="257"/>
      <c r="S89" s="257"/>
      <c r="T89" s="258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59" t="s">
        <v>161</v>
      </c>
      <c r="AU89" s="259" t="s">
        <v>85</v>
      </c>
      <c r="AV89" s="15" t="s">
        <v>83</v>
      </c>
      <c r="AW89" s="15" t="s">
        <v>36</v>
      </c>
      <c r="AX89" s="15" t="s">
        <v>75</v>
      </c>
      <c r="AY89" s="259" t="s">
        <v>148</v>
      </c>
    </row>
    <row r="90" s="15" customFormat="1">
      <c r="A90" s="15"/>
      <c r="B90" s="250"/>
      <c r="C90" s="251"/>
      <c r="D90" s="220" t="s">
        <v>161</v>
      </c>
      <c r="E90" s="252" t="s">
        <v>19</v>
      </c>
      <c r="F90" s="253" t="s">
        <v>1851</v>
      </c>
      <c r="G90" s="251"/>
      <c r="H90" s="252" t="s">
        <v>19</v>
      </c>
      <c r="I90" s="254"/>
      <c r="J90" s="251"/>
      <c r="K90" s="251"/>
      <c r="L90" s="255"/>
      <c r="M90" s="256"/>
      <c r="N90" s="257"/>
      <c r="O90" s="257"/>
      <c r="P90" s="257"/>
      <c r="Q90" s="257"/>
      <c r="R90" s="257"/>
      <c r="S90" s="257"/>
      <c r="T90" s="258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9" t="s">
        <v>161</v>
      </c>
      <c r="AU90" s="259" t="s">
        <v>85</v>
      </c>
      <c r="AV90" s="15" t="s">
        <v>83</v>
      </c>
      <c r="AW90" s="15" t="s">
        <v>36</v>
      </c>
      <c r="AX90" s="15" t="s">
        <v>75</v>
      </c>
      <c r="AY90" s="259" t="s">
        <v>148</v>
      </c>
    </row>
    <row r="91" s="15" customFormat="1">
      <c r="A91" s="15"/>
      <c r="B91" s="250"/>
      <c r="C91" s="251"/>
      <c r="D91" s="220" t="s">
        <v>161</v>
      </c>
      <c r="E91" s="252" t="s">
        <v>19</v>
      </c>
      <c r="F91" s="253" t="s">
        <v>1852</v>
      </c>
      <c r="G91" s="251"/>
      <c r="H91" s="252" t="s">
        <v>19</v>
      </c>
      <c r="I91" s="254"/>
      <c r="J91" s="251"/>
      <c r="K91" s="251"/>
      <c r="L91" s="255"/>
      <c r="M91" s="256"/>
      <c r="N91" s="257"/>
      <c r="O91" s="257"/>
      <c r="P91" s="257"/>
      <c r="Q91" s="257"/>
      <c r="R91" s="257"/>
      <c r="S91" s="257"/>
      <c r="T91" s="258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9" t="s">
        <v>161</v>
      </c>
      <c r="AU91" s="259" t="s">
        <v>85</v>
      </c>
      <c r="AV91" s="15" t="s">
        <v>83</v>
      </c>
      <c r="AW91" s="15" t="s">
        <v>36</v>
      </c>
      <c r="AX91" s="15" t="s">
        <v>75</v>
      </c>
      <c r="AY91" s="259" t="s">
        <v>148</v>
      </c>
    </row>
    <row r="92" s="15" customFormat="1">
      <c r="A92" s="15"/>
      <c r="B92" s="250"/>
      <c r="C92" s="251"/>
      <c r="D92" s="220" t="s">
        <v>161</v>
      </c>
      <c r="E92" s="252" t="s">
        <v>19</v>
      </c>
      <c r="F92" s="253" t="s">
        <v>1853</v>
      </c>
      <c r="G92" s="251"/>
      <c r="H92" s="252" t="s">
        <v>19</v>
      </c>
      <c r="I92" s="254"/>
      <c r="J92" s="251"/>
      <c r="K92" s="251"/>
      <c r="L92" s="255"/>
      <c r="M92" s="256"/>
      <c r="N92" s="257"/>
      <c r="O92" s="257"/>
      <c r="P92" s="257"/>
      <c r="Q92" s="257"/>
      <c r="R92" s="257"/>
      <c r="S92" s="257"/>
      <c r="T92" s="258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9" t="s">
        <v>161</v>
      </c>
      <c r="AU92" s="259" t="s">
        <v>85</v>
      </c>
      <c r="AV92" s="15" t="s">
        <v>83</v>
      </c>
      <c r="AW92" s="15" t="s">
        <v>36</v>
      </c>
      <c r="AX92" s="15" t="s">
        <v>75</v>
      </c>
      <c r="AY92" s="259" t="s">
        <v>148</v>
      </c>
    </row>
    <row r="93" s="15" customFormat="1">
      <c r="A93" s="15"/>
      <c r="B93" s="250"/>
      <c r="C93" s="251"/>
      <c r="D93" s="220" t="s">
        <v>161</v>
      </c>
      <c r="E93" s="252" t="s">
        <v>19</v>
      </c>
      <c r="F93" s="253" t="s">
        <v>1854</v>
      </c>
      <c r="G93" s="251"/>
      <c r="H93" s="252" t="s">
        <v>19</v>
      </c>
      <c r="I93" s="254"/>
      <c r="J93" s="251"/>
      <c r="K93" s="251"/>
      <c r="L93" s="255"/>
      <c r="M93" s="256"/>
      <c r="N93" s="257"/>
      <c r="O93" s="257"/>
      <c r="P93" s="257"/>
      <c r="Q93" s="257"/>
      <c r="R93" s="257"/>
      <c r="S93" s="257"/>
      <c r="T93" s="258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9" t="s">
        <v>161</v>
      </c>
      <c r="AU93" s="259" t="s">
        <v>85</v>
      </c>
      <c r="AV93" s="15" t="s">
        <v>83</v>
      </c>
      <c r="AW93" s="15" t="s">
        <v>36</v>
      </c>
      <c r="AX93" s="15" t="s">
        <v>75</v>
      </c>
      <c r="AY93" s="259" t="s">
        <v>148</v>
      </c>
    </row>
    <row r="94" s="15" customFormat="1">
      <c r="A94" s="15"/>
      <c r="B94" s="250"/>
      <c r="C94" s="251"/>
      <c r="D94" s="220" t="s">
        <v>161</v>
      </c>
      <c r="E94" s="252" t="s">
        <v>19</v>
      </c>
      <c r="F94" s="253" t="s">
        <v>1855</v>
      </c>
      <c r="G94" s="251"/>
      <c r="H94" s="252" t="s">
        <v>19</v>
      </c>
      <c r="I94" s="254"/>
      <c r="J94" s="251"/>
      <c r="K94" s="251"/>
      <c r="L94" s="255"/>
      <c r="M94" s="256"/>
      <c r="N94" s="257"/>
      <c r="O94" s="257"/>
      <c r="P94" s="257"/>
      <c r="Q94" s="257"/>
      <c r="R94" s="257"/>
      <c r="S94" s="257"/>
      <c r="T94" s="258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9" t="s">
        <v>161</v>
      </c>
      <c r="AU94" s="259" t="s">
        <v>85</v>
      </c>
      <c r="AV94" s="15" t="s">
        <v>83</v>
      </c>
      <c r="AW94" s="15" t="s">
        <v>36</v>
      </c>
      <c r="AX94" s="15" t="s">
        <v>75</v>
      </c>
      <c r="AY94" s="259" t="s">
        <v>148</v>
      </c>
    </row>
    <row r="95" s="15" customFormat="1">
      <c r="A95" s="15"/>
      <c r="B95" s="250"/>
      <c r="C95" s="251"/>
      <c r="D95" s="220" t="s">
        <v>161</v>
      </c>
      <c r="E95" s="252" t="s">
        <v>19</v>
      </c>
      <c r="F95" s="253" t="s">
        <v>1856</v>
      </c>
      <c r="G95" s="251"/>
      <c r="H95" s="252" t="s">
        <v>19</v>
      </c>
      <c r="I95" s="254"/>
      <c r="J95" s="251"/>
      <c r="K95" s="251"/>
      <c r="L95" s="255"/>
      <c r="M95" s="256"/>
      <c r="N95" s="257"/>
      <c r="O95" s="257"/>
      <c r="P95" s="257"/>
      <c r="Q95" s="257"/>
      <c r="R95" s="257"/>
      <c r="S95" s="257"/>
      <c r="T95" s="258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9" t="s">
        <v>161</v>
      </c>
      <c r="AU95" s="259" t="s">
        <v>85</v>
      </c>
      <c r="AV95" s="15" t="s">
        <v>83</v>
      </c>
      <c r="AW95" s="15" t="s">
        <v>36</v>
      </c>
      <c r="AX95" s="15" t="s">
        <v>75</v>
      </c>
      <c r="AY95" s="259" t="s">
        <v>148</v>
      </c>
    </row>
    <row r="96" s="15" customFormat="1">
      <c r="A96" s="15"/>
      <c r="B96" s="250"/>
      <c r="C96" s="251"/>
      <c r="D96" s="220" t="s">
        <v>161</v>
      </c>
      <c r="E96" s="252" t="s">
        <v>19</v>
      </c>
      <c r="F96" s="253" t="s">
        <v>1857</v>
      </c>
      <c r="G96" s="251"/>
      <c r="H96" s="252" t="s">
        <v>19</v>
      </c>
      <c r="I96" s="254"/>
      <c r="J96" s="251"/>
      <c r="K96" s="251"/>
      <c r="L96" s="255"/>
      <c r="M96" s="256"/>
      <c r="N96" s="257"/>
      <c r="O96" s="257"/>
      <c r="P96" s="257"/>
      <c r="Q96" s="257"/>
      <c r="R96" s="257"/>
      <c r="S96" s="257"/>
      <c r="T96" s="258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9" t="s">
        <v>161</v>
      </c>
      <c r="AU96" s="259" t="s">
        <v>85</v>
      </c>
      <c r="AV96" s="15" t="s">
        <v>83</v>
      </c>
      <c r="AW96" s="15" t="s">
        <v>36</v>
      </c>
      <c r="AX96" s="15" t="s">
        <v>75</v>
      </c>
      <c r="AY96" s="259" t="s">
        <v>148</v>
      </c>
    </row>
    <row r="97" s="15" customFormat="1">
      <c r="A97" s="15"/>
      <c r="B97" s="250"/>
      <c r="C97" s="251"/>
      <c r="D97" s="220" t="s">
        <v>161</v>
      </c>
      <c r="E97" s="252" t="s">
        <v>19</v>
      </c>
      <c r="F97" s="253" t="s">
        <v>1858</v>
      </c>
      <c r="G97" s="251"/>
      <c r="H97" s="252" t="s">
        <v>19</v>
      </c>
      <c r="I97" s="254"/>
      <c r="J97" s="251"/>
      <c r="K97" s="251"/>
      <c r="L97" s="255"/>
      <c r="M97" s="256"/>
      <c r="N97" s="257"/>
      <c r="O97" s="257"/>
      <c r="P97" s="257"/>
      <c r="Q97" s="257"/>
      <c r="R97" s="257"/>
      <c r="S97" s="257"/>
      <c r="T97" s="258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9" t="s">
        <v>161</v>
      </c>
      <c r="AU97" s="259" t="s">
        <v>85</v>
      </c>
      <c r="AV97" s="15" t="s">
        <v>83</v>
      </c>
      <c r="AW97" s="15" t="s">
        <v>36</v>
      </c>
      <c r="AX97" s="15" t="s">
        <v>75</v>
      </c>
      <c r="AY97" s="259" t="s">
        <v>148</v>
      </c>
    </row>
    <row r="98" s="15" customFormat="1">
      <c r="A98" s="15"/>
      <c r="B98" s="250"/>
      <c r="C98" s="251"/>
      <c r="D98" s="220" t="s">
        <v>161</v>
      </c>
      <c r="E98" s="252" t="s">
        <v>19</v>
      </c>
      <c r="F98" s="253" t="s">
        <v>1859</v>
      </c>
      <c r="G98" s="251"/>
      <c r="H98" s="252" t="s">
        <v>19</v>
      </c>
      <c r="I98" s="254"/>
      <c r="J98" s="251"/>
      <c r="K98" s="251"/>
      <c r="L98" s="255"/>
      <c r="M98" s="256"/>
      <c r="N98" s="257"/>
      <c r="O98" s="257"/>
      <c r="P98" s="257"/>
      <c r="Q98" s="257"/>
      <c r="R98" s="257"/>
      <c r="S98" s="257"/>
      <c r="T98" s="258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9" t="s">
        <v>161</v>
      </c>
      <c r="AU98" s="259" t="s">
        <v>85</v>
      </c>
      <c r="AV98" s="15" t="s">
        <v>83</v>
      </c>
      <c r="AW98" s="15" t="s">
        <v>36</v>
      </c>
      <c r="AX98" s="15" t="s">
        <v>75</v>
      </c>
      <c r="AY98" s="259" t="s">
        <v>148</v>
      </c>
    </row>
    <row r="99" s="15" customFormat="1">
      <c r="A99" s="15"/>
      <c r="B99" s="250"/>
      <c r="C99" s="251"/>
      <c r="D99" s="220" t="s">
        <v>161</v>
      </c>
      <c r="E99" s="252" t="s">
        <v>19</v>
      </c>
      <c r="F99" s="253" t="s">
        <v>1860</v>
      </c>
      <c r="G99" s="251"/>
      <c r="H99" s="252" t="s">
        <v>19</v>
      </c>
      <c r="I99" s="254"/>
      <c r="J99" s="251"/>
      <c r="K99" s="251"/>
      <c r="L99" s="255"/>
      <c r="M99" s="256"/>
      <c r="N99" s="257"/>
      <c r="O99" s="257"/>
      <c r="P99" s="257"/>
      <c r="Q99" s="257"/>
      <c r="R99" s="257"/>
      <c r="S99" s="257"/>
      <c r="T99" s="258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9" t="s">
        <v>161</v>
      </c>
      <c r="AU99" s="259" t="s">
        <v>85</v>
      </c>
      <c r="AV99" s="15" t="s">
        <v>83</v>
      </c>
      <c r="AW99" s="15" t="s">
        <v>36</v>
      </c>
      <c r="AX99" s="15" t="s">
        <v>75</v>
      </c>
      <c r="AY99" s="259" t="s">
        <v>148</v>
      </c>
    </row>
    <row r="100" s="15" customFormat="1">
      <c r="A100" s="15"/>
      <c r="B100" s="250"/>
      <c r="C100" s="251"/>
      <c r="D100" s="220" t="s">
        <v>161</v>
      </c>
      <c r="E100" s="252" t="s">
        <v>19</v>
      </c>
      <c r="F100" s="253" t="s">
        <v>1861</v>
      </c>
      <c r="G100" s="251"/>
      <c r="H100" s="252" t="s">
        <v>19</v>
      </c>
      <c r="I100" s="254"/>
      <c r="J100" s="251"/>
      <c r="K100" s="251"/>
      <c r="L100" s="255"/>
      <c r="M100" s="256"/>
      <c r="N100" s="257"/>
      <c r="O100" s="257"/>
      <c r="P100" s="257"/>
      <c r="Q100" s="257"/>
      <c r="R100" s="257"/>
      <c r="S100" s="257"/>
      <c r="T100" s="258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9" t="s">
        <v>161</v>
      </c>
      <c r="AU100" s="259" t="s">
        <v>85</v>
      </c>
      <c r="AV100" s="15" t="s">
        <v>83</v>
      </c>
      <c r="AW100" s="15" t="s">
        <v>36</v>
      </c>
      <c r="AX100" s="15" t="s">
        <v>75</v>
      </c>
      <c r="AY100" s="259" t="s">
        <v>148</v>
      </c>
    </row>
    <row r="101" s="15" customFormat="1">
      <c r="A101" s="15"/>
      <c r="B101" s="250"/>
      <c r="C101" s="251"/>
      <c r="D101" s="220" t="s">
        <v>161</v>
      </c>
      <c r="E101" s="252" t="s">
        <v>19</v>
      </c>
      <c r="F101" s="253" t="s">
        <v>1862</v>
      </c>
      <c r="G101" s="251"/>
      <c r="H101" s="252" t="s">
        <v>19</v>
      </c>
      <c r="I101" s="254"/>
      <c r="J101" s="251"/>
      <c r="K101" s="251"/>
      <c r="L101" s="255"/>
      <c r="M101" s="256"/>
      <c r="N101" s="257"/>
      <c r="O101" s="257"/>
      <c r="P101" s="257"/>
      <c r="Q101" s="257"/>
      <c r="R101" s="257"/>
      <c r="S101" s="257"/>
      <c r="T101" s="258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9" t="s">
        <v>161</v>
      </c>
      <c r="AU101" s="259" t="s">
        <v>85</v>
      </c>
      <c r="AV101" s="15" t="s">
        <v>83</v>
      </c>
      <c r="AW101" s="15" t="s">
        <v>36</v>
      </c>
      <c r="AX101" s="15" t="s">
        <v>75</v>
      </c>
      <c r="AY101" s="259" t="s">
        <v>148</v>
      </c>
    </row>
    <row r="102" s="15" customFormat="1">
      <c r="A102" s="15"/>
      <c r="B102" s="250"/>
      <c r="C102" s="251"/>
      <c r="D102" s="220" t="s">
        <v>161</v>
      </c>
      <c r="E102" s="252" t="s">
        <v>19</v>
      </c>
      <c r="F102" s="253" t="s">
        <v>1863</v>
      </c>
      <c r="G102" s="251"/>
      <c r="H102" s="252" t="s">
        <v>19</v>
      </c>
      <c r="I102" s="254"/>
      <c r="J102" s="251"/>
      <c r="K102" s="251"/>
      <c r="L102" s="255"/>
      <c r="M102" s="256"/>
      <c r="N102" s="257"/>
      <c r="O102" s="257"/>
      <c r="P102" s="257"/>
      <c r="Q102" s="257"/>
      <c r="R102" s="257"/>
      <c r="S102" s="257"/>
      <c r="T102" s="258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9" t="s">
        <v>161</v>
      </c>
      <c r="AU102" s="259" t="s">
        <v>85</v>
      </c>
      <c r="AV102" s="15" t="s">
        <v>83</v>
      </c>
      <c r="AW102" s="15" t="s">
        <v>36</v>
      </c>
      <c r="AX102" s="15" t="s">
        <v>75</v>
      </c>
      <c r="AY102" s="259" t="s">
        <v>148</v>
      </c>
    </row>
    <row r="103" s="13" customFormat="1">
      <c r="A103" s="13"/>
      <c r="B103" s="227"/>
      <c r="C103" s="228"/>
      <c r="D103" s="220" t="s">
        <v>161</v>
      </c>
      <c r="E103" s="229" t="s">
        <v>19</v>
      </c>
      <c r="F103" s="230" t="s">
        <v>83</v>
      </c>
      <c r="G103" s="228"/>
      <c r="H103" s="231">
        <v>1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161</v>
      </c>
      <c r="AU103" s="237" t="s">
        <v>85</v>
      </c>
      <c r="AV103" s="13" t="s">
        <v>85</v>
      </c>
      <c r="AW103" s="13" t="s">
        <v>36</v>
      </c>
      <c r="AX103" s="13" t="s">
        <v>75</v>
      </c>
      <c r="AY103" s="237" t="s">
        <v>148</v>
      </c>
    </row>
    <row r="104" s="14" customFormat="1">
      <c r="A104" s="14"/>
      <c r="B104" s="239"/>
      <c r="C104" s="240"/>
      <c r="D104" s="220" t="s">
        <v>161</v>
      </c>
      <c r="E104" s="241" t="s">
        <v>19</v>
      </c>
      <c r="F104" s="242" t="s">
        <v>181</v>
      </c>
      <c r="G104" s="240"/>
      <c r="H104" s="243">
        <v>1</v>
      </c>
      <c r="I104" s="244"/>
      <c r="J104" s="240"/>
      <c r="K104" s="240"/>
      <c r="L104" s="245"/>
      <c r="M104" s="246"/>
      <c r="N104" s="247"/>
      <c r="O104" s="247"/>
      <c r="P104" s="247"/>
      <c r="Q104" s="247"/>
      <c r="R104" s="247"/>
      <c r="S104" s="247"/>
      <c r="T104" s="248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9" t="s">
        <v>161</v>
      </c>
      <c r="AU104" s="249" t="s">
        <v>85</v>
      </c>
      <c r="AV104" s="14" t="s">
        <v>155</v>
      </c>
      <c r="AW104" s="14" t="s">
        <v>36</v>
      </c>
      <c r="AX104" s="14" t="s">
        <v>83</v>
      </c>
      <c r="AY104" s="249" t="s">
        <v>148</v>
      </c>
    </row>
    <row r="105" s="2" customFormat="1" ht="16.5" customHeight="1">
      <c r="A105" s="40"/>
      <c r="B105" s="41"/>
      <c r="C105" s="207" t="s">
        <v>85</v>
      </c>
      <c r="D105" s="207" t="s">
        <v>150</v>
      </c>
      <c r="E105" s="208" t="s">
        <v>1864</v>
      </c>
      <c r="F105" s="209" t="s">
        <v>1865</v>
      </c>
      <c r="G105" s="210" t="s">
        <v>1848</v>
      </c>
      <c r="H105" s="211">
        <v>1</v>
      </c>
      <c r="I105" s="212"/>
      <c r="J105" s="213">
        <f>ROUND(I105*H105,2)</f>
        <v>0</v>
      </c>
      <c r="K105" s="209" t="s">
        <v>19</v>
      </c>
      <c r="L105" s="46"/>
      <c r="M105" s="214" t="s">
        <v>19</v>
      </c>
      <c r="N105" s="215" t="s">
        <v>48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155</v>
      </c>
      <c r="AT105" s="218" t="s">
        <v>150</v>
      </c>
      <c r="AU105" s="218" t="s">
        <v>85</v>
      </c>
      <c r="AY105" s="19" t="s">
        <v>148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155</v>
      </c>
      <c r="BK105" s="219">
        <f>ROUND(I105*H105,2)</f>
        <v>0</v>
      </c>
      <c r="BL105" s="19" t="s">
        <v>155</v>
      </c>
      <c r="BM105" s="218" t="s">
        <v>1866</v>
      </c>
    </row>
    <row r="106" s="2" customFormat="1">
      <c r="A106" s="40"/>
      <c r="B106" s="41"/>
      <c r="C106" s="42"/>
      <c r="D106" s="220" t="s">
        <v>157</v>
      </c>
      <c r="E106" s="42"/>
      <c r="F106" s="221" t="s">
        <v>1867</v>
      </c>
      <c r="G106" s="42"/>
      <c r="H106" s="42"/>
      <c r="I106" s="222"/>
      <c r="J106" s="42"/>
      <c r="K106" s="42"/>
      <c r="L106" s="46"/>
      <c r="M106" s="223"/>
      <c r="N106" s="224"/>
      <c r="O106" s="87"/>
      <c r="P106" s="87"/>
      <c r="Q106" s="87"/>
      <c r="R106" s="87"/>
      <c r="S106" s="87"/>
      <c r="T106" s="88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157</v>
      </c>
      <c r="AU106" s="19" t="s">
        <v>85</v>
      </c>
    </row>
    <row r="107" s="12" customFormat="1" ht="22.8" customHeight="1">
      <c r="A107" s="12"/>
      <c r="B107" s="191"/>
      <c r="C107" s="192"/>
      <c r="D107" s="193" t="s">
        <v>74</v>
      </c>
      <c r="E107" s="205" t="s">
        <v>1868</v>
      </c>
      <c r="F107" s="205" t="s">
        <v>1869</v>
      </c>
      <c r="G107" s="192"/>
      <c r="H107" s="192"/>
      <c r="I107" s="195"/>
      <c r="J107" s="206">
        <f>BK107</f>
        <v>0</v>
      </c>
      <c r="K107" s="192"/>
      <c r="L107" s="197"/>
      <c r="M107" s="198"/>
      <c r="N107" s="199"/>
      <c r="O107" s="199"/>
      <c r="P107" s="200">
        <f>SUM(P108:P130)</f>
        <v>0</v>
      </c>
      <c r="Q107" s="199"/>
      <c r="R107" s="200">
        <f>SUM(R108:R130)</f>
        <v>0</v>
      </c>
      <c r="S107" s="199"/>
      <c r="T107" s="201">
        <f>SUM(T108:T130)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2" t="s">
        <v>83</v>
      </c>
      <c r="AT107" s="203" t="s">
        <v>74</v>
      </c>
      <c r="AU107" s="203" t="s">
        <v>83</v>
      </c>
      <c r="AY107" s="202" t="s">
        <v>148</v>
      </c>
      <c r="BK107" s="204">
        <f>SUM(BK108:BK130)</f>
        <v>0</v>
      </c>
    </row>
    <row r="108" s="2" customFormat="1" ht="24.15" customHeight="1">
      <c r="A108" s="40"/>
      <c r="B108" s="41"/>
      <c r="C108" s="207" t="s">
        <v>171</v>
      </c>
      <c r="D108" s="207" t="s">
        <v>150</v>
      </c>
      <c r="E108" s="208" t="s">
        <v>1870</v>
      </c>
      <c r="F108" s="209" t="s">
        <v>1871</v>
      </c>
      <c r="G108" s="210" t="s">
        <v>550</v>
      </c>
      <c r="H108" s="211">
        <v>1</v>
      </c>
      <c r="I108" s="212"/>
      <c r="J108" s="213">
        <f>ROUND(I108*H108,2)</f>
        <v>0</v>
      </c>
      <c r="K108" s="209" t="s">
        <v>19</v>
      </c>
      <c r="L108" s="46"/>
      <c r="M108" s="214" t="s">
        <v>19</v>
      </c>
      <c r="N108" s="215" t="s">
        <v>48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155</v>
      </c>
      <c r="AT108" s="218" t="s">
        <v>150</v>
      </c>
      <c r="AU108" s="218" t="s">
        <v>85</v>
      </c>
      <c r="AY108" s="19" t="s">
        <v>148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155</v>
      </c>
      <c r="BK108" s="219">
        <f>ROUND(I108*H108,2)</f>
        <v>0</v>
      </c>
      <c r="BL108" s="19" t="s">
        <v>155</v>
      </c>
      <c r="BM108" s="218" t="s">
        <v>1872</v>
      </c>
    </row>
    <row r="109" s="2" customFormat="1">
      <c r="A109" s="40"/>
      <c r="B109" s="41"/>
      <c r="C109" s="42"/>
      <c r="D109" s="220" t="s">
        <v>157</v>
      </c>
      <c r="E109" s="42"/>
      <c r="F109" s="221" t="s">
        <v>1871</v>
      </c>
      <c r="G109" s="42"/>
      <c r="H109" s="42"/>
      <c r="I109" s="222"/>
      <c r="J109" s="42"/>
      <c r="K109" s="42"/>
      <c r="L109" s="46"/>
      <c r="M109" s="223"/>
      <c r="N109" s="224"/>
      <c r="O109" s="87"/>
      <c r="P109" s="87"/>
      <c r="Q109" s="87"/>
      <c r="R109" s="87"/>
      <c r="S109" s="87"/>
      <c r="T109" s="88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157</v>
      </c>
      <c r="AU109" s="19" t="s">
        <v>85</v>
      </c>
    </row>
    <row r="110" s="2" customFormat="1" ht="24.15" customHeight="1">
      <c r="A110" s="40"/>
      <c r="B110" s="41"/>
      <c r="C110" s="207" t="s">
        <v>155</v>
      </c>
      <c r="D110" s="207" t="s">
        <v>150</v>
      </c>
      <c r="E110" s="208" t="s">
        <v>1873</v>
      </c>
      <c r="F110" s="209" t="s">
        <v>1874</v>
      </c>
      <c r="G110" s="210" t="s">
        <v>550</v>
      </c>
      <c r="H110" s="211">
        <v>1</v>
      </c>
      <c r="I110" s="212"/>
      <c r="J110" s="213">
        <f>ROUND(I110*H110,2)</f>
        <v>0</v>
      </c>
      <c r="K110" s="209" t="s">
        <v>19</v>
      </c>
      <c r="L110" s="46"/>
      <c r="M110" s="214" t="s">
        <v>19</v>
      </c>
      <c r="N110" s="215" t="s">
        <v>48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8" t="s">
        <v>155</v>
      </c>
      <c r="AT110" s="218" t="s">
        <v>150</v>
      </c>
      <c r="AU110" s="218" t="s">
        <v>85</v>
      </c>
      <c r="AY110" s="19" t="s">
        <v>148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155</v>
      </c>
      <c r="BK110" s="219">
        <f>ROUND(I110*H110,2)</f>
        <v>0</v>
      </c>
      <c r="BL110" s="19" t="s">
        <v>155</v>
      </c>
      <c r="BM110" s="218" t="s">
        <v>1875</v>
      </c>
    </row>
    <row r="111" s="2" customFormat="1">
      <c r="A111" s="40"/>
      <c r="B111" s="41"/>
      <c r="C111" s="42"/>
      <c r="D111" s="220" t="s">
        <v>157</v>
      </c>
      <c r="E111" s="42"/>
      <c r="F111" s="221" t="s">
        <v>1874</v>
      </c>
      <c r="G111" s="42"/>
      <c r="H111" s="42"/>
      <c r="I111" s="222"/>
      <c r="J111" s="42"/>
      <c r="K111" s="42"/>
      <c r="L111" s="46"/>
      <c r="M111" s="223"/>
      <c r="N111" s="224"/>
      <c r="O111" s="87"/>
      <c r="P111" s="87"/>
      <c r="Q111" s="87"/>
      <c r="R111" s="87"/>
      <c r="S111" s="87"/>
      <c r="T111" s="88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157</v>
      </c>
      <c r="AU111" s="19" t="s">
        <v>85</v>
      </c>
    </row>
    <row r="112" s="2" customFormat="1" ht="16.5" customHeight="1">
      <c r="A112" s="40"/>
      <c r="B112" s="41"/>
      <c r="C112" s="207" t="s">
        <v>191</v>
      </c>
      <c r="D112" s="207" t="s">
        <v>150</v>
      </c>
      <c r="E112" s="208" t="s">
        <v>1876</v>
      </c>
      <c r="F112" s="209" t="s">
        <v>1877</v>
      </c>
      <c r="G112" s="210" t="s">
        <v>1848</v>
      </c>
      <c r="H112" s="211">
        <v>1</v>
      </c>
      <c r="I112" s="212"/>
      <c r="J112" s="213">
        <f>ROUND(I112*H112,2)</f>
        <v>0</v>
      </c>
      <c r="K112" s="209" t="s">
        <v>19</v>
      </c>
      <c r="L112" s="46"/>
      <c r="M112" s="214" t="s">
        <v>19</v>
      </c>
      <c r="N112" s="215" t="s">
        <v>48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155</v>
      </c>
      <c r="AT112" s="218" t="s">
        <v>150</v>
      </c>
      <c r="AU112" s="218" t="s">
        <v>85</v>
      </c>
      <c r="AY112" s="19" t="s">
        <v>148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9" t="s">
        <v>155</v>
      </c>
      <c r="BK112" s="219">
        <f>ROUND(I112*H112,2)</f>
        <v>0</v>
      </c>
      <c r="BL112" s="19" t="s">
        <v>155</v>
      </c>
      <c r="BM112" s="218" t="s">
        <v>1878</v>
      </c>
    </row>
    <row r="113" s="2" customFormat="1">
      <c r="A113" s="40"/>
      <c r="B113" s="41"/>
      <c r="C113" s="42"/>
      <c r="D113" s="220" t="s">
        <v>157</v>
      </c>
      <c r="E113" s="42"/>
      <c r="F113" s="221" t="s">
        <v>1877</v>
      </c>
      <c r="G113" s="42"/>
      <c r="H113" s="42"/>
      <c r="I113" s="222"/>
      <c r="J113" s="42"/>
      <c r="K113" s="42"/>
      <c r="L113" s="46"/>
      <c r="M113" s="223"/>
      <c r="N113" s="224"/>
      <c r="O113" s="87"/>
      <c r="P113" s="87"/>
      <c r="Q113" s="87"/>
      <c r="R113" s="87"/>
      <c r="S113" s="87"/>
      <c r="T113" s="88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157</v>
      </c>
      <c r="AU113" s="19" t="s">
        <v>85</v>
      </c>
    </row>
    <row r="114" s="15" customFormat="1">
      <c r="A114" s="15"/>
      <c r="B114" s="250"/>
      <c r="C114" s="251"/>
      <c r="D114" s="220" t="s">
        <v>161</v>
      </c>
      <c r="E114" s="252" t="s">
        <v>19</v>
      </c>
      <c r="F114" s="253" t="s">
        <v>1879</v>
      </c>
      <c r="G114" s="251"/>
      <c r="H114" s="252" t="s">
        <v>19</v>
      </c>
      <c r="I114" s="254"/>
      <c r="J114" s="251"/>
      <c r="K114" s="251"/>
      <c r="L114" s="255"/>
      <c r="M114" s="256"/>
      <c r="N114" s="257"/>
      <c r="O114" s="257"/>
      <c r="P114" s="257"/>
      <c r="Q114" s="257"/>
      <c r="R114" s="257"/>
      <c r="S114" s="257"/>
      <c r="T114" s="258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9" t="s">
        <v>161</v>
      </c>
      <c r="AU114" s="259" t="s">
        <v>85</v>
      </c>
      <c r="AV114" s="15" t="s">
        <v>83</v>
      </c>
      <c r="AW114" s="15" t="s">
        <v>36</v>
      </c>
      <c r="AX114" s="15" t="s">
        <v>75</v>
      </c>
      <c r="AY114" s="259" t="s">
        <v>148</v>
      </c>
    </row>
    <row r="115" s="13" customFormat="1">
      <c r="A115" s="13"/>
      <c r="B115" s="227"/>
      <c r="C115" s="228"/>
      <c r="D115" s="220" t="s">
        <v>161</v>
      </c>
      <c r="E115" s="229" t="s">
        <v>19</v>
      </c>
      <c r="F115" s="230" t="s">
        <v>83</v>
      </c>
      <c r="G115" s="228"/>
      <c r="H115" s="231">
        <v>1</v>
      </c>
      <c r="I115" s="232"/>
      <c r="J115" s="228"/>
      <c r="K115" s="228"/>
      <c r="L115" s="233"/>
      <c r="M115" s="234"/>
      <c r="N115" s="235"/>
      <c r="O115" s="235"/>
      <c r="P115" s="235"/>
      <c r="Q115" s="235"/>
      <c r="R115" s="235"/>
      <c r="S115" s="235"/>
      <c r="T115" s="236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7" t="s">
        <v>161</v>
      </c>
      <c r="AU115" s="237" t="s">
        <v>85</v>
      </c>
      <c r="AV115" s="13" t="s">
        <v>85</v>
      </c>
      <c r="AW115" s="13" t="s">
        <v>36</v>
      </c>
      <c r="AX115" s="13" t="s">
        <v>83</v>
      </c>
      <c r="AY115" s="237" t="s">
        <v>148</v>
      </c>
    </row>
    <row r="116" s="2" customFormat="1" ht="21.75" customHeight="1">
      <c r="A116" s="40"/>
      <c r="B116" s="41"/>
      <c r="C116" s="207" t="s">
        <v>197</v>
      </c>
      <c r="D116" s="207" t="s">
        <v>150</v>
      </c>
      <c r="E116" s="208" t="s">
        <v>1880</v>
      </c>
      <c r="F116" s="209" t="s">
        <v>1881</v>
      </c>
      <c r="G116" s="210" t="s">
        <v>550</v>
      </c>
      <c r="H116" s="211">
        <v>1</v>
      </c>
      <c r="I116" s="212"/>
      <c r="J116" s="213">
        <f>ROUND(I116*H116,2)</f>
        <v>0</v>
      </c>
      <c r="K116" s="209" t="s">
        <v>19</v>
      </c>
      <c r="L116" s="46"/>
      <c r="M116" s="214" t="s">
        <v>19</v>
      </c>
      <c r="N116" s="215" t="s">
        <v>48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155</v>
      </c>
      <c r="AT116" s="218" t="s">
        <v>150</v>
      </c>
      <c r="AU116" s="218" t="s">
        <v>85</v>
      </c>
      <c r="AY116" s="19" t="s">
        <v>148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155</v>
      </c>
      <c r="BK116" s="219">
        <f>ROUND(I116*H116,2)</f>
        <v>0</v>
      </c>
      <c r="BL116" s="19" t="s">
        <v>155</v>
      </c>
      <c r="BM116" s="218" t="s">
        <v>1882</v>
      </c>
    </row>
    <row r="117" s="2" customFormat="1">
      <c r="A117" s="40"/>
      <c r="B117" s="41"/>
      <c r="C117" s="42"/>
      <c r="D117" s="220" t="s">
        <v>157</v>
      </c>
      <c r="E117" s="42"/>
      <c r="F117" s="221" t="s">
        <v>1881</v>
      </c>
      <c r="G117" s="42"/>
      <c r="H117" s="42"/>
      <c r="I117" s="222"/>
      <c r="J117" s="42"/>
      <c r="K117" s="42"/>
      <c r="L117" s="46"/>
      <c r="M117" s="223"/>
      <c r="N117" s="224"/>
      <c r="O117" s="87"/>
      <c r="P117" s="87"/>
      <c r="Q117" s="87"/>
      <c r="R117" s="87"/>
      <c r="S117" s="87"/>
      <c r="T117" s="88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157</v>
      </c>
      <c r="AU117" s="19" t="s">
        <v>85</v>
      </c>
    </row>
    <row r="118" s="2" customFormat="1" ht="16.5" customHeight="1">
      <c r="A118" s="40"/>
      <c r="B118" s="41"/>
      <c r="C118" s="207" t="s">
        <v>204</v>
      </c>
      <c r="D118" s="207" t="s">
        <v>150</v>
      </c>
      <c r="E118" s="208" t="s">
        <v>1883</v>
      </c>
      <c r="F118" s="209" t="s">
        <v>1884</v>
      </c>
      <c r="G118" s="210" t="s">
        <v>1848</v>
      </c>
      <c r="H118" s="211">
        <v>1</v>
      </c>
      <c r="I118" s="212"/>
      <c r="J118" s="213">
        <f>ROUND(I118*H118,2)</f>
        <v>0</v>
      </c>
      <c r="K118" s="209" t="s">
        <v>19</v>
      </c>
      <c r="L118" s="46"/>
      <c r="M118" s="214" t="s">
        <v>19</v>
      </c>
      <c r="N118" s="215" t="s">
        <v>48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8" t="s">
        <v>155</v>
      </c>
      <c r="AT118" s="218" t="s">
        <v>150</v>
      </c>
      <c r="AU118" s="218" t="s">
        <v>85</v>
      </c>
      <c r="AY118" s="19" t="s">
        <v>148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155</v>
      </c>
      <c r="BK118" s="219">
        <f>ROUND(I118*H118,2)</f>
        <v>0</v>
      </c>
      <c r="BL118" s="19" t="s">
        <v>155</v>
      </c>
      <c r="BM118" s="218" t="s">
        <v>1885</v>
      </c>
    </row>
    <row r="119" s="2" customFormat="1">
      <c r="A119" s="40"/>
      <c r="B119" s="41"/>
      <c r="C119" s="42"/>
      <c r="D119" s="220" t="s">
        <v>157</v>
      </c>
      <c r="E119" s="42"/>
      <c r="F119" s="221" t="s">
        <v>1884</v>
      </c>
      <c r="G119" s="42"/>
      <c r="H119" s="42"/>
      <c r="I119" s="222"/>
      <c r="J119" s="42"/>
      <c r="K119" s="42"/>
      <c r="L119" s="46"/>
      <c r="M119" s="223"/>
      <c r="N119" s="224"/>
      <c r="O119" s="87"/>
      <c r="P119" s="87"/>
      <c r="Q119" s="87"/>
      <c r="R119" s="87"/>
      <c r="S119" s="87"/>
      <c r="T119" s="88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157</v>
      </c>
      <c r="AU119" s="19" t="s">
        <v>85</v>
      </c>
    </row>
    <row r="120" s="15" customFormat="1">
      <c r="A120" s="15"/>
      <c r="B120" s="250"/>
      <c r="C120" s="251"/>
      <c r="D120" s="220" t="s">
        <v>161</v>
      </c>
      <c r="E120" s="252" t="s">
        <v>19</v>
      </c>
      <c r="F120" s="253" t="s">
        <v>1886</v>
      </c>
      <c r="G120" s="251"/>
      <c r="H120" s="252" t="s">
        <v>19</v>
      </c>
      <c r="I120" s="254"/>
      <c r="J120" s="251"/>
      <c r="K120" s="251"/>
      <c r="L120" s="255"/>
      <c r="M120" s="256"/>
      <c r="N120" s="257"/>
      <c r="O120" s="257"/>
      <c r="P120" s="257"/>
      <c r="Q120" s="257"/>
      <c r="R120" s="257"/>
      <c r="S120" s="257"/>
      <c r="T120" s="258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9" t="s">
        <v>161</v>
      </c>
      <c r="AU120" s="259" t="s">
        <v>85</v>
      </c>
      <c r="AV120" s="15" t="s">
        <v>83</v>
      </c>
      <c r="AW120" s="15" t="s">
        <v>36</v>
      </c>
      <c r="AX120" s="15" t="s">
        <v>75</v>
      </c>
      <c r="AY120" s="259" t="s">
        <v>148</v>
      </c>
    </row>
    <row r="121" s="13" customFormat="1">
      <c r="A121" s="13"/>
      <c r="B121" s="227"/>
      <c r="C121" s="228"/>
      <c r="D121" s="220" t="s">
        <v>161</v>
      </c>
      <c r="E121" s="229" t="s">
        <v>19</v>
      </c>
      <c r="F121" s="230" t="s">
        <v>83</v>
      </c>
      <c r="G121" s="228"/>
      <c r="H121" s="231">
        <v>1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161</v>
      </c>
      <c r="AU121" s="237" t="s">
        <v>85</v>
      </c>
      <c r="AV121" s="13" t="s">
        <v>85</v>
      </c>
      <c r="AW121" s="13" t="s">
        <v>36</v>
      </c>
      <c r="AX121" s="13" t="s">
        <v>75</v>
      </c>
      <c r="AY121" s="237" t="s">
        <v>148</v>
      </c>
    </row>
    <row r="122" s="14" customFormat="1">
      <c r="A122" s="14"/>
      <c r="B122" s="239"/>
      <c r="C122" s="240"/>
      <c r="D122" s="220" t="s">
        <v>161</v>
      </c>
      <c r="E122" s="241" t="s">
        <v>19</v>
      </c>
      <c r="F122" s="242" t="s">
        <v>181</v>
      </c>
      <c r="G122" s="240"/>
      <c r="H122" s="243">
        <v>1</v>
      </c>
      <c r="I122" s="244"/>
      <c r="J122" s="240"/>
      <c r="K122" s="240"/>
      <c r="L122" s="245"/>
      <c r="M122" s="246"/>
      <c r="N122" s="247"/>
      <c r="O122" s="247"/>
      <c r="P122" s="247"/>
      <c r="Q122" s="247"/>
      <c r="R122" s="247"/>
      <c r="S122" s="247"/>
      <c r="T122" s="248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9" t="s">
        <v>161</v>
      </c>
      <c r="AU122" s="249" t="s">
        <v>85</v>
      </c>
      <c r="AV122" s="14" t="s">
        <v>155</v>
      </c>
      <c r="AW122" s="14" t="s">
        <v>36</v>
      </c>
      <c r="AX122" s="14" t="s">
        <v>83</v>
      </c>
      <c r="AY122" s="249" t="s">
        <v>148</v>
      </c>
    </row>
    <row r="123" s="2" customFormat="1" ht="16.5" customHeight="1">
      <c r="A123" s="40"/>
      <c r="B123" s="41"/>
      <c r="C123" s="207" t="s">
        <v>222</v>
      </c>
      <c r="D123" s="207" t="s">
        <v>150</v>
      </c>
      <c r="E123" s="208" t="s">
        <v>1887</v>
      </c>
      <c r="F123" s="209" t="s">
        <v>1888</v>
      </c>
      <c r="G123" s="210" t="s">
        <v>550</v>
      </c>
      <c r="H123" s="211">
        <v>1</v>
      </c>
      <c r="I123" s="212"/>
      <c r="J123" s="213">
        <f>ROUND(I123*H123,2)</f>
        <v>0</v>
      </c>
      <c r="K123" s="209" t="s">
        <v>19</v>
      </c>
      <c r="L123" s="46"/>
      <c r="M123" s="214" t="s">
        <v>19</v>
      </c>
      <c r="N123" s="215" t="s">
        <v>48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155</v>
      </c>
      <c r="AT123" s="218" t="s">
        <v>150</v>
      </c>
      <c r="AU123" s="218" t="s">
        <v>85</v>
      </c>
      <c r="AY123" s="19" t="s">
        <v>148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155</v>
      </c>
      <c r="BK123" s="219">
        <f>ROUND(I123*H123,2)</f>
        <v>0</v>
      </c>
      <c r="BL123" s="19" t="s">
        <v>155</v>
      </c>
      <c r="BM123" s="218" t="s">
        <v>1889</v>
      </c>
    </row>
    <row r="124" s="2" customFormat="1">
      <c r="A124" s="40"/>
      <c r="B124" s="41"/>
      <c r="C124" s="42"/>
      <c r="D124" s="220" t="s">
        <v>157</v>
      </c>
      <c r="E124" s="42"/>
      <c r="F124" s="221" t="s">
        <v>1888</v>
      </c>
      <c r="G124" s="42"/>
      <c r="H124" s="42"/>
      <c r="I124" s="222"/>
      <c r="J124" s="42"/>
      <c r="K124" s="42"/>
      <c r="L124" s="46"/>
      <c r="M124" s="223"/>
      <c r="N124" s="224"/>
      <c r="O124" s="87"/>
      <c r="P124" s="87"/>
      <c r="Q124" s="87"/>
      <c r="R124" s="87"/>
      <c r="S124" s="87"/>
      <c r="T124" s="88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157</v>
      </c>
      <c r="AU124" s="19" t="s">
        <v>85</v>
      </c>
    </row>
    <row r="125" s="2" customFormat="1" ht="24.15" customHeight="1">
      <c r="A125" s="40"/>
      <c r="B125" s="41"/>
      <c r="C125" s="207" t="s">
        <v>231</v>
      </c>
      <c r="D125" s="207" t="s">
        <v>150</v>
      </c>
      <c r="E125" s="208" t="s">
        <v>1890</v>
      </c>
      <c r="F125" s="209" t="s">
        <v>1891</v>
      </c>
      <c r="G125" s="210" t="s">
        <v>550</v>
      </c>
      <c r="H125" s="211">
        <v>1</v>
      </c>
      <c r="I125" s="212"/>
      <c r="J125" s="213">
        <f>ROUND(I125*H125,2)</f>
        <v>0</v>
      </c>
      <c r="K125" s="209" t="s">
        <v>19</v>
      </c>
      <c r="L125" s="46"/>
      <c r="M125" s="214" t="s">
        <v>19</v>
      </c>
      <c r="N125" s="215" t="s">
        <v>48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155</v>
      </c>
      <c r="AT125" s="218" t="s">
        <v>150</v>
      </c>
      <c r="AU125" s="218" t="s">
        <v>85</v>
      </c>
      <c r="AY125" s="19" t="s">
        <v>148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155</v>
      </c>
      <c r="BK125" s="219">
        <f>ROUND(I125*H125,2)</f>
        <v>0</v>
      </c>
      <c r="BL125" s="19" t="s">
        <v>155</v>
      </c>
      <c r="BM125" s="218" t="s">
        <v>1892</v>
      </c>
    </row>
    <row r="126" s="2" customFormat="1">
      <c r="A126" s="40"/>
      <c r="B126" s="41"/>
      <c r="C126" s="42"/>
      <c r="D126" s="220" t="s">
        <v>157</v>
      </c>
      <c r="E126" s="42"/>
      <c r="F126" s="221" t="s">
        <v>1891</v>
      </c>
      <c r="G126" s="42"/>
      <c r="H126" s="42"/>
      <c r="I126" s="222"/>
      <c r="J126" s="42"/>
      <c r="K126" s="42"/>
      <c r="L126" s="46"/>
      <c r="M126" s="223"/>
      <c r="N126" s="224"/>
      <c r="O126" s="87"/>
      <c r="P126" s="87"/>
      <c r="Q126" s="87"/>
      <c r="R126" s="87"/>
      <c r="S126" s="87"/>
      <c r="T126" s="88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157</v>
      </c>
      <c r="AU126" s="19" t="s">
        <v>85</v>
      </c>
    </row>
    <row r="127" s="15" customFormat="1">
      <c r="A127" s="15"/>
      <c r="B127" s="250"/>
      <c r="C127" s="251"/>
      <c r="D127" s="220" t="s">
        <v>161</v>
      </c>
      <c r="E127" s="252" t="s">
        <v>19</v>
      </c>
      <c r="F127" s="253" t="s">
        <v>1893</v>
      </c>
      <c r="G127" s="251"/>
      <c r="H127" s="252" t="s">
        <v>19</v>
      </c>
      <c r="I127" s="254"/>
      <c r="J127" s="251"/>
      <c r="K127" s="251"/>
      <c r="L127" s="255"/>
      <c r="M127" s="256"/>
      <c r="N127" s="257"/>
      <c r="O127" s="257"/>
      <c r="P127" s="257"/>
      <c r="Q127" s="257"/>
      <c r="R127" s="257"/>
      <c r="S127" s="257"/>
      <c r="T127" s="258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9" t="s">
        <v>161</v>
      </c>
      <c r="AU127" s="259" t="s">
        <v>85</v>
      </c>
      <c r="AV127" s="15" t="s">
        <v>83</v>
      </c>
      <c r="AW127" s="15" t="s">
        <v>36</v>
      </c>
      <c r="AX127" s="15" t="s">
        <v>75</v>
      </c>
      <c r="AY127" s="259" t="s">
        <v>148</v>
      </c>
    </row>
    <row r="128" s="15" customFormat="1">
      <c r="A128" s="15"/>
      <c r="B128" s="250"/>
      <c r="C128" s="251"/>
      <c r="D128" s="220" t="s">
        <v>161</v>
      </c>
      <c r="E128" s="252" t="s">
        <v>19</v>
      </c>
      <c r="F128" s="253" t="s">
        <v>1894</v>
      </c>
      <c r="G128" s="251"/>
      <c r="H128" s="252" t="s">
        <v>19</v>
      </c>
      <c r="I128" s="254"/>
      <c r="J128" s="251"/>
      <c r="K128" s="251"/>
      <c r="L128" s="255"/>
      <c r="M128" s="256"/>
      <c r="N128" s="257"/>
      <c r="O128" s="257"/>
      <c r="P128" s="257"/>
      <c r="Q128" s="257"/>
      <c r="R128" s="257"/>
      <c r="S128" s="257"/>
      <c r="T128" s="258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9" t="s">
        <v>161</v>
      </c>
      <c r="AU128" s="259" t="s">
        <v>85</v>
      </c>
      <c r="AV128" s="15" t="s">
        <v>83</v>
      </c>
      <c r="AW128" s="15" t="s">
        <v>36</v>
      </c>
      <c r="AX128" s="15" t="s">
        <v>75</v>
      </c>
      <c r="AY128" s="259" t="s">
        <v>148</v>
      </c>
    </row>
    <row r="129" s="15" customFormat="1">
      <c r="A129" s="15"/>
      <c r="B129" s="250"/>
      <c r="C129" s="251"/>
      <c r="D129" s="220" t="s">
        <v>161</v>
      </c>
      <c r="E129" s="252" t="s">
        <v>19</v>
      </c>
      <c r="F129" s="253" t="s">
        <v>1895</v>
      </c>
      <c r="G129" s="251"/>
      <c r="H129" s="252" t="s">
        <v>19</v>
      </c>
      <c r="I129" s="254"/>
      <c r="J129" s="251"/>
      <c r="K129" s="251"/>
      <c r="L129" s="255"/>
      <c r="M129" s="256"/>
      <c r="N129" s="257"/>
      <c r="O129" s="257"/>
      <c r="P129" s="257"/>
      <c r="Q129" s="257"/>
      <c r="R129" s="257"/>
      <c r="S129" s="257"/>
      <c r="T129" s="258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9" t="s">
        <v>161</v>
      </c>
      <c r="AU129" s="259" t="s">
        <v>85</v>
      </c>
      <c r="AV129" s="15" t="s">
        <v>83</v>
      </c>
      <c r="AW129" s="15" t="s">
        <v>36</v>
      </c>
      <c r="AX129" s="15" t="s">
        <v>75</v>
      </c>
      <c r="AY129" s="259" t="s">
        <v>148</v>
      </c>
    </row>
    <row r="130" s="13" customFormat="1">
      <c r="A130" s="13"/>
      <c r="B130" s="227"/>
      <c r="C130" s="228"/>
      <c r="D130" s="220" t="s">
        <v>161</v>
      </c>
      <c r="E130" s="229" t="s">
        <v>19</v>
      </c>
      <c r="F130" s="230" t="s">
        <v>83</v>
      </c>
      <c r="G130" s="228"/>
      <c r="H130" s="231">
        <v>1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161</v>
      </c>
      <c r="AU130" s="237" t="s">
        <v>85</v>
      </c>
      <c r="AV130" s="13" t="s">
        <v>85</v>
      </c>
      <c r="AW130" s="13" t="s">
        <v>36</v>
      </c>
      <c r="AX130" s="13" t="s">
        <v>83</v>
      </c>
      <c r="AY130" s="237" t="s">
        <v>148</v>
      </c>
    </row>
    <row r="131" s="12" customFormat="1" ht="22.8" customHeight="1">
      <c r="A131" s="12"/>
      <c r="B131" s="191"/>
      <c r="C131" s="192"/>
      <c r="D131" s="193" t="s">
        <v>74</v>
      </c>
      <c r="E131" s="205" t="s">
        <v>1896</v>
      </c>
      <c r="F131" s="205" t="s">
        <v>1897</v>
      </c>
      <c r="G131" s="192"/>
      <c r="H131" s="192"/>
      <c r="I131" s="195"/>
      <c r="J131" s="206">
        <f>BK131</f>
        <v>0</v>
      </c>
      <c r="K131" s="192"/>
      <c r="L131" s="197"/>
      <c r="M131" s="198"/>
      <c r="N131" s="199"/>
      <c r="O131" s="199"/>
      <c r="P131" s="200">
        <f>SUM(P132:P143)</f>
        <v>0</v>
      </c>
      <c r="Q131" s="199"/>
      <c r="R131" s="200">
        <f>SUM(R132:R143)</f>
        <v>0</v>
      </c>
      <c r="S131" s="199"/>
      <c r="T131" s="201">
        <f>SUM(T132:T143)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2" t="s">
        <v>83</v>
      </c>
      <c r="AT131" s="203" t="s">
        <v>74</v>
      </c>
      <c r="AU131" s="203" t="s">
        <v>83</v>
      </c>
      <c r="AY131" s="202" t="s">
        <v>148</v>
      </c>
      <c r="BK131" s="204">
        <f>SUM(BK132:BK143)</f>
        <v>0</v>
      </c>
    </row>
    <row r="132" s="2" customFormat="1" ht="16.5" customHeight="1">
      <c r="A132" s="40"/>
      <c r="B132" s="41"/>
      <c r="C132" s="207" t="s">
        <v>240</v>
      </c>
      <c r="D132" s="207" t="s">
        <v>150</v>
      </c>
      <c r="E132" s="208" t="s">
        <v>1898</v>
      </c>
      <c r="F132" s="209" t="s">
        <v>1899</v>
      </c>
      <c r="G132" s="210" t="s">
        <v>1848</v>
      </c>
      <c r="H132" s="211">
        <v>1</v>
      </c>
      <c r="I132" s="212"/>
      <c r="J132" s="213">
        <f>ROUND(I132*H132,2)</f>
        <v>0</v>
      </c>
      <c r="K132" s="209" t="s">
        <v>19</v>
      </c>
      <c r="L132" s="46"/>
      <c r="M132" s="214" t="s">
        <v>19</v>
      </c>
      <c r="N132" s="215" t="s">
        <v>48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155</v>
      </c>
      <c r="AT132" s="218" t="s">
        <v>150</v>
      </c>
      <c r="AU132" s="218" t="s">
        <v>85</v>
      </c>
      <c r="AY132" s="19" t="s">
        <v>148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155</v>
      </c>
      <c r="BK132" s="219">
        <f>ROUND(I132*H132,2)</f>
        <v>0</v>
      </c>
      <c r="BL132" s="19" t="s">
        <v>155</v>
      </c>
      <c r="BM132" s="218" t="s">
        <v>1900</v>
      </c>
    </row>
    <row r="133" s="2" customFormat="1">
      <c r="A133" s="40"/>
      <c r="B133" s="41"/>
      <c r="C133" s="42"/>
      <c r="D133" s="220" t="s">
        <v>157</v>
      </c>
      <c r="E133" s="42"/>
      <c r="F133" s="221" t="s">
        <v>1899</v>
      </c>
      <c r="G133" s="42"/>
      <c r="H133" s="42"/>
      <c r="I133" s="222"/>
      <c r="J133" s="42"/>
      <c r="K133" s="42"/>
      <c r="L133" s="46"/>
      <c r="M133" s="223"/>
      <c r="N133" s="224"/>
      <c r="O133" s="87"/>
      <c r="P133" s="87"/>
      <c r="Q133" s="87"/>
      <c r="R133" s="87"/>
      <c r="S133" s="87"/>
      <c r="T133" s="88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157</v>
      </c>
      <c r="AU133" s="19" t="s">
        <v>85</v>
      </c>
    </row>
    <row r="134" s="15" customFormat="1">
      <c r="A134" s="15"/>
      <c r="B134" s="250"/>
      <c r="C134" s="251"/>
      <c r="D134" s="220" t="s">
        <v>161</v>
      </c>
      <c r="E134" s="252" t="s">
        <v>19</v>
      </c>
      <c r="F134" s="253" t="s">
        <v>1901</v>
      </c>
      <c r="G134" s="251"/>
      <c r="H134" s="252" t="s">
        <v>19</v>
      </c>
      <c r="I134" s="254"/>
      <c r="J134" s="251"/>
      <c r="K134" s="251"/>
      <c r="L134" s="255"/>
      <c r="M134" s="256"/>
      <c r="N134" s="257"/>
      <c r="O134" s="257"/>
      <c r="P134" s="257"/>
      <c r="Q134" s="257"/>
      <c r="R134" s="257"/>
      <c r="S134" s="257"/>
      <c r="T134" s="258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9" t="s">
        <v>161</v>
      </c>
      <c r="AU134" s="259" t="s">
        <v>85</v>
      </c>
      <c r="AV134" s="15" t="s">
        <v>83</v>
      </c>
      <c r="AW134" s="15" t="s">
        <v>36</v>
      </c>
      <c r="AX134" s="15" t="s">
        <v>75</v>
      </c>
      <c r="AY134" s="259" t="s">
        <v>148</v>
      </c>
    </row>
    <row r="135" s="13" customFormat="1">
      <c r="A135" s="13"/>
      <c r="B135" s="227"/>
      <c r="C135" s="228"/>
      <c r="D135" s="220" t="s">
        <v>161</v>
      </c>
      <c r="E135" s="229" t="s">
        <v>19</v>
      </c>
      <c r="F135" s="230" t="s">
        <v>83</v>
      </c>
      <c r="G135" s="228"/>
      <c r="H135" s="231">
        <v>1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161</v>
      </c>
      <c r="AU135" s="237" t="s">
        <v>85</v>
      </c>
      <c r="AV135" s="13" t="s">
        <v>85</v>
      </c>
      <c r="AW135" s="13" t="s">
        <v>36</v>
      </c>
      <c r="AX135" s="13" t="s">
        <v>75</v>
      </c>
      <c r="AY135" s="237" t="s">
        <v>148</v>
      </c>
    </row>
    <row r="136" s="14" customFormat="1">
      <c r="A136" s="14"/>
      <c r="B136" s="239"/>
      <c r="C136" s="240"/>
      <c r="D136" s="220" t="s">
        <v>161</v>
      </c>
      <c r="E136" s="241" t="s">
        <v>19</v>
      </c>
      <c r="F136" s="242" t="s">
        <v>181</v>
      </c>
      <c r="G136" s="240"/>
      <c r="H136" s="243">
        <v>1</v>
      </c>
      <c r="I136" s="244"/>
      <c r="J136" s="240"/>
      <c r="K136" s="240"/>
      <c r="L136" s="245"/>
      <c r="M136" s="246"/>
      <c r="N136" s="247"/>
      <c r="O136" s="247"/>
      <c r="P136" s="247"/>
      <c r="Q136" s="247"/>
      <c r="R136" s="247"/>
      <c r="S136" s="247"/>
      <c r="T136" s="24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9" t="s">
        <v>161</v>
      </c>
      <c r="AU136" s="249" t="s">
        <v>85</v>
      </c>
      <c r="AV136" s="14" t="s">
        <v>155</v>
      </c>
      <c r="AW136" s="14" t="s">
        <v>36</v>
      </c>
      <c r="AX136" s="14" t="s">
        <v>83</v>
      </c>
      <c r="AY136" s="249" t="s">
        <v>148</v>
      </c>
    </row>
    <row r="137" s="2" customFormat="1" ht="16.5" customHeight="1">
      <c r="A137" s="40"/>
      <c r="B137" s="41"/>
      <c r="C137" s="207" t="s">
        <v>249</v>
      </c>
      <c r="D137" s="207" t="s">
        <v>150</v>
      </c>
      <c r="E137" s="208" t="s">
        <v>1902</v>
      </c>
      <c r="F137" s="209" t="s">
        <v>1903</v>
      </c>
      <c r="G137" s="210" t="s">
        <v>1848</v>
      </c>
      <c r="H137" s="211">
        <v>1</v>
      </c>
      <c r="I137" s="212"/>
      <c r="J137" s="213">
        <f>ROUND(I137*H137,2)</f>
        <v>0</v>
      </c>
      <c r="K137" s="209" t="s">
        <v>19</v>
      </c>
      <c r="L137" s="46"/>
      <c r="M137" s="214" t="s">
        <v>19</v>
      </c>
      <c r="N137" s="215" t="s">
        <v>48</v>
      </c>
      <c r="O137" s="87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8" t="s">
        <v>155</v>
      </c>
      <c r="AT137" s="218" t="s">
        <v>150</v>
      </c>
      <c r="AU137" s="218" t="s">
        <v>85</v>
      </c>
      <c r="AY137" s="19" t="s">
        <v>148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9" t="s">
        <v>155</v>
      </c>
      <c r="BK137" s="219">
        <f>ROUND(I137*H137,2)</f>
        <v>0</v>
      </c>
      <c r="BL137" s="19" t="s">
        <v>155</v>
      </c>
      <c r="BM137" s="218" t="s">
        <v>1904</v>
      </c>
    </row>
    <row r="138" s="2" customFormat="1">
      <c r="A138" s="40"/>
      <c r="B138" s="41"/>
      <c r="C138" s="42"/>
      <c r="D138" s="220" t="s">
        <v>157</v>
      </c>
      <c r="E138" s="42"/>
      <c r="F138" s="221" t="s">
        <v>1903</v>
      </c>
      <c r="G138" s="42"/>
      <c r="H138" s="42"/>
      <c r="I138" s="222"/>
      <c r="J138" s="42"/>
      <c r="K138" s="42"/>
      <c r="L138" s="46"/>
      <c r="M138" s="223"/>
      <c r="N138" s="224"/>
      <c r="O138" s="87"/>
      <c r="P138" s="87"/>
      <c r="Q138" s="87"/>
      <c r="R138" s="87"/>
      <c r="S138" s="87"/>
      <c r="T138" s="88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157</v>
      </c>
      <c r="AU138" s="19" t="s">
        <v>85</v>
      </c>
    </row>
    <row r="139" s="2" customFormat="1" ht="16.5" customHeight="1">
      <c r="A139" s="40"/>
      <c r="B139" s="41"/>
      <c r="C139" s="207" t="s">
        <v>276</v>
      </c>
      <c r="D139" s="207" t="s">
        <v>150</v>
      </c>
      <c r="E139" s="208" t="s">
        <v>1905</v>
      </c>
      <c r="F139" s="209" t="s">
        <v>1906</v>
      </c>
      <c r="G139" s="210" t="s">
        <v>1848</v>
      </c>
      <c r="H139" s="211">
        <v>1</v>
      </c>
      <c r="I139" s="212"/>
      <c r="J139" s="213">
        <f>ROUND(I139*H139,2)</f>
        <v>0</v>
      </c>
      <c r="K139" s="209" t="s">
        <v>19</v>
      </c>
      <c r="L139" s="46"/>
      <c r="M139" s="214" t="s">
        <v>19</v>
      </c>
      <c r="N139" s="215" t="s">
        <v>48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8" t="s">
        <v>1907</v>
      </c>
      <c r="AT139" s="218" t="s">
        <v>150</v>
      </c>
      <c r="AU139" s="218" t="s">
        <v>85</v>
      </c>
      <c r="AY139" s="19" t="s">
        <v>148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9" t="s">
        <v>155</v>
      </c>
      <c r="BK139" s="219">
        <f>ROUND(I139*H139,2)</f>
        <v>0</v>
      </c>
      <c r="BL139" s="19" t="s">
        <v>1907</v>
      </c>
      <c r="BM139" s="218" t="s">
        <v>1908</v>
      </c>
    </row>
    <row r="140" s="2" customFormat="1">
      <c r="A140" s="40"/>
      <c r="B140" s="41"/>
      <c r="C140" s="42"/>
      <c r="D140" s="220" t="s">
        <v>157</v>
      </c>
      <c r="E140" s="42"/>
      <c r="F140" s="221" t="s">
        <v>1906</v>
      </c>
      <c r="G140" s="42"/>
      <c r="H140" s="42"/>
      <c r="I140" s="222"/>
      <c r="J140" s="42"/>
      <c r="K140" s="42"/>
      <c r="L140" s="46"/>
      <c r="M140" s="223"/>
      <c r="N140" s="224"/>
      <c r="O140" s="87"/>
      <c r="P140" s="87"/>
      <c r="Q140" s="87"/>
      <c r="R140" s="87"/>
      <c r="S140" s="87"/>
      <c r="T140" s="88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157</v>
      </c>
      <c r="AU140" s="19" t="s">
        <v>85</v>
      </c>
    </row>
    <row r="141" s="15" customFormat="1">
      <c r="A141" s="15"/>
      <c r="B141" s="250"/>
      <c r="C141" s="251"/>
      <c r="D141" s="220" t="s">
        <v>161</v>
      </c>
      <c r="E141" s="252" t="s">
        <v>19</v>
      </c>
      <c r="F141" s="253" t="s">
        <v>1909</v>
      </c>
      <c r="G141" s="251"/>
      <c r="H141" s="252" t="s">
        <v>19</v>
      </c>
      <c r="I141" s="254"/>
      <c r="J141" s="251"/>
      <c r="K141" s="251"/>
      <c r="L141" s="255"/>
      <c r="M141" s="256"/>
      <c r="N141" s="257"/>
      <c r="O141" s="257"/>
      <c r="P141" s="257"/>
      <c r="Q141" s="257"/>
      <c r="R141" s="257"/>
      <c r="S141" s="257"/>
      <c r="T141" s="258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9" t="s">
        <v>161</v>
      </c>
      <c r="AU141" s="259" t="s">
        <v>85</v>
      </c>
      <c r="AV141" s="15" t="s">
        <v>83</v>
      </c>
      <c r="AW141" s="15" t="s">
        <v>36</v>
      </c>
      <c r="AX141" s="15" t="s">
        <v>75</v>
      </c>
      <c r="AY141" s="259" t="s">
        <v>148</v>
      </c>
    </row>
    <row r="142" s="15" customFormat="1">
      <c r="A142" s="15"/>
      <c r="B142" s="250"/>
      <c r="C142" s="251"/>
      <c r="D142" s="220" t="s">
        <v>161</v>
      </c>
      <c r="E142" s="252" t="s">
        <v>19</v>
      </c>
      <c r="F142" s="253" t="s">
        <v>1910</v>
      </c>
      <c r="G142" s="251"/>
      <c r="H142" s="252" t="s">
        <v>19</v>
      </c>
      <c r="I142" s="254"/>
      <c r="J142" s="251"/>
      <c r="K142" s="251"/>
      <c r="L142" s="255"/>
      <c r="M142" s="256"/>
      <c r="N142" s="257"/>
      <c r="O142" s="257"/>
      <c r="P142" s="257"/>
      <c r="Q142" s="257"/>
      <c r="R142" s="257"/>
      <c r="S142" s="257"/>
      <c r="T142" s="25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9" t="s">
        <v>161</v>
      </c>
      <c r="AU142" s="259" t="s">
        <v>85</v>
      </c>
      <c r="AV142" s="15" t="s">
        <v>83</v>
      </c>
      <c r="AW142" s="15" t="s">
        <v>36</v>
      </c>
      <c r="AX142" s="15" t="s">
        <v>75</v>
      </c>
      <c r="AY142" s="259" t="s">
        <v>148</v>
      </c>
    </row>
    <row r="143" s="13" customFormat="1">
      <c r="A143" s="13"/>
      <c r="B143" s="227"/>
      <c r="C143" s="228"/>
      <c r="D143" s="220" t="s">
        <v>161</v>
      </c>
      <c r="E143" s="229" t="s">
        <v>19</v>
      </c>
      <c r="F143" s="230" t="s">
        <v>83</v>
      </c>
      <c r="G143" s="228"/>
      <c r="H143" s="231">
        <v>1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161</v>
      </c>
      <c r="AU143" s="237" t="s">
        <v>85</v>
      </c>
      <c r="AV143" s="13" t="s">
        <v>85</v>
      </c>
      <c r="AW143" s="13" t="s">
        <v>36</v>
      </c>
      <c r="AX143" s="13" t="s">
        <v>83</v>
      </c>
      <c r="AY143" s="237" t="s">
        <v>148</v>
      </c>
    </row>
    <row r="144" s="12" customFormat="1" ht="22.8" customHeight="1">
      <c r="A144" s="12"/>
      <c r="B144" s="191"/>
      <c r="C144" s="192"/>
      <c r="D144" s="193" t="s">
        <v>74</v>
      </c>
      <c r="E144" s="205" t="s">
        <v>1911</v>
      </c>
      <c r="F144" s="205" t="s">
        <v>1912</v>
      </c>
      <c r="G144" s="192"/>
      <c r="H144" s="192"/>
      <c r="I144" s="195"/>
      <c r="J144" s="206">
        <f>BK144</f>
        <v>0</v>
      </c>
      <c r="K144" s="192"/>
      <c r="L144" s="197"/>
      <c r="M144" s="198"/>
      <c r="N144" s="199"/>
      <c r="O144" s="199"/>
      <c r="P144" s="200">
        <f>SUM(P145:P199)</f>
        <v>0</v>
      </c>
      <c r="Q144" s="199"/>
      <c r="R144" s="200">
        <f>SUM(R145:R199)</f>
        <v>0</v>
      </c>
      <c r="S144" s="199"/>
      <c r="T144" s="201">
        <f>SUM(T145:T199)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2" t="s">
        <v>83</v>
      </c>
      <c r="AT144" s="203" t="s">
        <v>74</v>
      </c>
      <c r="AU144" s="203" t="s">
        <v>83</v>
      </c>
      <c r="AY144" s="202" t="s">
        <v>148</v>
      </c>
      <c r="BK144" s="204">
        <f>SUM(BK145:BK199)</f>
        <v>0</v>
      </c>
    </row>
    <row r="145" s="2" customFormat="1" ht="24.15" customHeight="1">
      <c r="A145" s="40"/>
      <c r="B145" s="41"/>
      <c r="C145" s="207" t="s">
        <v>284</v>
      </c>
      <c r="D145" s="207" t="s">
        <v>150</v>
      </c>
      <c r="E145" s="208" t="s">
        <v>1913</v>
      </c>
      <c r="F145" s="209" t="s">
        <v>1914</v>
      </c>
      <c r="G145" s="210" t="s">
        <v>1848</v>
      </c>
      <c r="H145" s="211">
        <v>1</v>
      </c>
      <c r="I145" s="212"/>
      <c r="J145" s="213">
        <f>ROUND(I145*H145,2)</f>
        <v>0</v>
      </c>
      <c r="K145" s="209" t="s">
        <v>19</v>
      </c>
      <c r="L145" s="46"/>
      <c r="M145" s="214" t="s">
        <v>19</v>
      </c>
      <c r="N145" s="215" t="s">
        <v>48</v>
      </c>
      <c r="O145" s="87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8" t="s">
        <v>155</v>
      </c>
      <c r="AT145" s="218" t="s">
        <v>150</v>
      </c>
      <c r="AU145" s="218" t="s">
        <v>85</v>
      </c>
      <c r="AY145" s="19" t="s">
        <v>148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9" t="s">
        <v>155</v>
      </c>
      <c r="BK145" s="219">
        <f>ROUND(I145*H145,2)</f>
        <v>0</v>
      </c>
      <c r="BL145" s="19" t="s">
        <v>155</v>
      </c>
      <c r="BM145" s="218" t="s">
        <v>1915</v>
      </c>
    </row>
    <row r="146" s="2" customFormat="1">
      <c r="A146" s="40"/>
      <c r="B146" s="41"/>
      <c r="C146" s="42"/>
      <c r="D146" s="220" t="s">
        <v>157</v>
      </c>
      <c r="E146" s="42"/>
      <c r="F146" s="221" t="s">
        <v>1914</v>
      </c>
      <c r="G146" s="42"/>
      <c r="H146" s="42"/>
      <c r="I146" s="222"/>
      <c r="J146" s="42"/>
      <c r="K146" s="42"/>
      <c r="L146" s="46"/>
      <c r="M146" s="223"/>
      <c r="N146" s="224"/>
      <c r="O146" s="87"/>
      <c r="P146" s="87"/>
      <c r="Q146" s="87"/>
      <c r="R146" s="87"/>
      <c r="S146" s="87"/>
      <c r="T146" s="88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157</v>
      </c>
      <c r="AU146" s="19" t="s">
        <v>85</v>
      </c>
    </row>
    <row r="147" s="2" customFormat="1" ht="16.5" customHeight="1">
      <c r="A147" s="40"/>
      <c r="B147" s="41"/>
      <c r="C147" s="207" t="s">
        <v>291</v>
      </c>
      <c r="D147" s="207" t="s">
        <v>150</v>
      </c>
      <c r="E147" s="208" t="s">
        <v>1916</v>
      </c>
      <c r="F147" s="209" t="s">
        <v>1917</v>
      </c>
      <c r="G147" s="210" t="s">
        <v>550</v>
      </c>
      <c r="H147" s="211">
        <v>1</v>
      </c>
      <c r="I147" s="212"/>
      <c r="J147" s="213">
        <f>ROUND(I147*H147,2)</f>
        <v>0</v>
      </c>
      <c r="K147" s="209" t="s">
        <v>19</v>
      </c>
      <c r="L147" s="46"/>
      <c r="M147" s="214" t="s">
        <v>19</v>
      </c>
      <c r="N147" s="215" t="s">
        <v>48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8" t="s">
        <v>155</v>
      </c>
      <c r="AT147" s="218" t="s">
        <v>150</v>
      </c>
      <c r="AU147" s="218" t="s">
        <v>85</v>
      </c>
      <c r="AY147" s="19" t="s">
        <v>148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155</v>
      </c>
      <c r="BK147" s="219">
        <f>ROUND(I147*H147,2)</f>
        <v>0</v>
      </c>
      <c r="BL147" s="19" t="s">
        <v>155</v>
      </c>
      <c r="BM147" s="218" t="s">
        <v>1918</v>
      </c>
    </row>
    <row r="148" s="2" customFormat="1">
      <c r="A148" s="40"/>
      <c r="B148" s="41"/>
      <c r="C148" s="42"/>
      <c r="D148" s="220" t="s">
        <v>157</v>
      </c>
      <c r="E148" s="42"/>
      <c r="F148" s="221" t="s">
        <v>1917</v>
      </c>
      <c r="G148" s="42"/>
      <c r="H148" s="42"/>
      <c r="I148" s="222"/>
      <c r="J148" s="42"/>
      <c r="K148" s="42"/>
      <c r="L148" s="46"/>
      <c r="M148" s="223"/>
      <c r="N148" s="224"/>
      <c r="O148" s="87"/>
      <c r="P148" s="87"/>
      <c r="Q148" s="87"/>
      <c r="R148" s="87"/>
      <c r="S148" s="87"/>
      <c r="T148" s="88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157</v>
      </c>
      <c r="AU148" s="19" t="s">
        <v>85</v>
      </c>
    </row>
    <row r="149" s="2" customFormat="1" ht="37.8" customHeight="1">
      <c r="A149" s="40"/>
      <c r="B149" s="41"/>
      <c r="C149" s="207" t="s">
        <v>8</v>
      </c>
      <c r="D149" s="207" t="s">
        <v>150</v>
      </c>
      <c r="E149" s="208" t="s">
        <v>1919</v>
      </c>
      <c r="F149" s="209" t="s">
        <v>1920</v>
      </c>
      <c r="G149" s="210" t="s">
        <v>1848</v>
      </c>
      <c r="H149" s="211">
        <v>1</v>
      </c>
      <c r="I149" s="212"/>
      <c r="J149" s="213">
        <f>ROUND(I149*H149,2)</f>
        <v>0</v>
      </c>
      <c r="K149" s="209" t="s">
        <v>19</v>
      </c>
      <c r="L149" s="46"/>
      <c r="M149" s="214" t="s">
        <v>19</v>
      </c>
      <c r="N149" s="215" t="s">
        <v>48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155</v>
      </c>
      <c r="AT149" s="218" t="s">
        <v>150</v>
      </c>
      <c r="AU149" s="218" t="s">
        <v>85</v>
      </c>
      <c r="AY149" s="19" t="s">
        <v>148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155</v>
      </c>
      <c r="BK149" s="219">
        <f>ROUND(I149*H149,2)</f>
        <v>0</v>
      </c>
      <c r="BL149" s="19" t="s">
        <v>155</v>
      </c>
      <c r="BM149" s="218" t="s">
        <v>1921</v>
      </c>
    </row>
    <row r="150" s="2" customFormat="1">
      <c r="A150" s="40"/>
      <c r="B150" s="41"/>
      <c r="C150" s="42"/>
      <c r="D150" s="220" t="s">
        <v>157</v>
      </c>
      <c r="E150" s="42"/>
      <c r="F150" s="221" t="s">
        <v>1920</v>
      </c>
      <c r="G150" s="42"/>
      <c r="H150" s="42"/>
      <c r="I150" s="222"/>
      <c r="J150" s="42"/>
      <c r="K150" s="42"/>
      <c r="L150" s="46"/>
      <c r="M150" s="223"/>
      <c r="N150" s="224"/>
      <c r="O150" s="87"/>
      <c r="P150" s="87"/>
      <c r="Q150" s="87"/>
      <c r="R150" s="87"/>
      <c r="S150" s="87"/>
      <c r="T150" s="88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157</v>
      </c>
      <c r="AU150" s="19" t="s">
        <v>85</v>
      </c>
    </row>
    <row r="151" s="2" customFormat="1" ht="16.5" customHeight="1">
      <c r="A151" s="40"/>
      <c r="B151" s="41"/>
      <c r="C151" s="207" t="s">
        <v>308</v>
      </c>
      <c r="D151" s="207" t="s">
        <v>150</v>
      </c>
      <c r="E151" s="208" t="s">
        <v>1922</v>
      </c>
      <c r="F151" s="209" t="s">
        <v>1923</v>
      </c>
      <c r="G151" s="210" t="s">
        <v>1848</v>
      </c>
      <c r="H151" s="211">
        <v>1</v>
      </c>
      <c r="I151" s="212"/>
      <c r="J151" s="213">
        <f>ROUND(I151*H151,2)</f>
        <v>0</v>
      </c>
      <c r="K151" s="209" t="s">
        <v>19</v>
      </c>
      <c r="L151" s="46"/>
      <c r="M151" s="214" t="s">
        <v>19</v>
      </c>
      <c r="N151" s="215" t="s">
        <v>48</v>
      </c>
      <c r="O151" s="87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8" t="s">
        <v>155</v>
      </c>
      <c r="AT151" s="218" t="s">
        <v>150</v>
      </c>
      <c r="AU151" s="218" t="s">
        <v>85</v>
      </c>
      <c r="AY151" s="19" t="s">
        <v>148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9" t="s">
        <v>155</v>
      </c>
      <c r="BK151" s="219">
        <f>ROUND(I151*H151,2)</f>
        <v>0</v>
      </c>
      <c r="BL151" s="19" t="s">
        <v>155</v>
      </c>
      <c r="BM151" s="218" t="s">
        <v>1924</v>
      </c>
    </row>
    <row r="152" s="2" customFormat="1">
      <c r="A152" s="40"/>
      <c r="B152" s="41"/>
      <c r="C152" s="42"/>
      <c r="D152" s="220" t="s">
        <v>157</v>
      </c>
      <c r="E152" s="42"/>
      <c r="F152" s="221" t="s">
        <v>1923</v>
      </c>
      <c r="G152" s="42"/>
      <c r="H152" s="42"/>
      <c r="I152" s="222"/>
      <c r="J152" s="42"/>
      <c r="K152" s="42"/>
      <c r="L152" s="46"/>
      <c r="M152" s="223"/>
      <c r="N152" s="224"/>
      <c r="O152" s="87"/>
      <c r="P152" s="87"/>
      <c r="Q152" s="87"/>
      <c r="R152" s="87"/>
      <c r="S152" s="87"/>
      <c r="T152" s="88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157</v>
      </c>
      <c r="AU152" s="19" t="s">
        <v>85</v>
      </c>
    </row>
    <row r="153" s="2" customFormat="1" ht="21.75" customHeight="1">
      <c r="A153" s="40"/>
      <c r="B153" s="41"/>
      <c r="C153" s="207" t="s">
        <v>314</v>
      </c>
      <c r="D153" s="207" t="s">
        <v>150</v>
      </c>
      <c r="E153" s="208" t="s">
        <v>1925</v>
      </c>
      <c r="F153" s="209" t="s">
        <v>1926</v>
      </c>
      <c r="G153" s="210" t="s">
        <v>1848</v>
      </c>
      <c r="H153" s="211">
        <v>1</v>
      </c>
      <c r="I153" s="212"/>
      <c r="J153" s="213">
        <f>ROUND(I153*H153,2)</f>
        <v>0</v>
      </c>
      <c r="K153" s="209" t="s">
        <v>19</v>
      </c>
      <c r="L153" s="46"/>
      <c r="M153" s="214" t="s">
        <v>19</v>
      </c>
      <c r="N153" s="215" t="s">
        <v>48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8" t="s">
        <v>155</v>
      </c>
      <c r="AT153" s="218" t="s">
        <v>150</v>
      </c>
      <c r="AU153" s="218" t="s">
        <v>85</v>
      </c>
      <c r="AY153" s="19" t="s">
        <v>148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9" t="s">
        <v>155</v>
      </c>
      <c r="BK153" s="219">
        <f>ROUND(I153*H153,2)</f>
        <v>0</v>
      </c>
      <c r="BL153" s="19" t="s">
        <v>155</v>
      </c>
      <c r="BM153" s="218" t="s">
        <v>1927</v>
      </c>
    </row>
    <row r="154" s="2" customFormat="1">
      <c r="A154" s="40"/>
      <c r="B154" s="41"/>
      <c r="C154" s="42"/>
      <c r="D154" s="220" t="s">
        <v>157</v>
      </c>
      <c r="E154" s="42"/>
      <c r="F154" s="221" t="s">
        <v>1926</v>
      </c>
      <c r="G154" s="42"/>
      <c r="H154" s="42"/>
      <c r="I154" s="222"/>
      <c r="J154" s="42"/>
      <c r="K154" s="42"/>
      <c r="L154" s="46"/>
      <c r="M154" s="223"/>
      <c r="N154" s="224"/>
      <c r="O154" s="87"/>
      <c r="P154" s="87"/>
      <c r="Q154" s="87"/>
      <c r="R154" s="87"/>
      <c r="S154" s="87"/>
      <c r="T154" s="88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157</v>
      </c>
      <c r="AU154" s="19" t="s">
        <v>85</v>
      </c>
    </row>
    <row r="155" s="2" customFormat="1" ht="24.15" customHeight="1">
      <c r="A155" s="40"/>
      <c r="B155" s="41"/>
      <c r="C155" s="207" t="s">
        <v>325</v>
      </c>
      <c r="D155" s="207" t="s">
        <v>150</v>
      </c>
      <c r="E155" s="208" t="s">
        <v>1928</v>
      </c>
      <c r="F155" s="209" t="s">
        <v>1929</v>
      </c>
      <c r="G155" s="210" t="s">
        <v>1848</v>
      </c>
      <c r="H155" s="211">
        <v>1</v>
      </c>
      <c r="I155" s="212"/>
      <c r="J155" s="213">
        <f>ROUND(I155*H155,2)</f>
        <v>0</v>
      </c>
      <c r="K155" s="209" t="s">
        <v>19</v>
      </c>
      <c r="L155" s="46"/>
      <c r="M155" s="214" t="s">
        <v>19</v>
      </c>
      <c r="N155" s="215" t="s">
        <v>48</v>
      </c>
      <c r="O155" s="87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8" t="s">
        <v>155</v>
      </c>
      <c r="AT155" s="218" t="s">
        <v>150</v>
      </c>
      <c r="AU155" s="218" t="s">
        <v>85</v>
      </c>
      <c r="AY155" s="19" t="s">
        <v>148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155</v>
      </c>
      <c r="BK155" s="219">
        <f>ROUND(I155*H155,2)</f>
        <v>0</v>
      </c>
      <c r="BL155" s="19" t="s">
        <v>155</v>
      </c>
      <c r="BM155" s="218" t="s">
        <v>1930</v>
      </c>
    </row>
    <row r="156" s="2" customFormat="1">
      <c r="A156" s="40"/>
      <c r="B156" s="41"/>
      <c r="C156" s="42"/>
      <c r="D156" s="220" t="s">
        <v>157</v>
      </c>
      <c r="E156" s="42"/>
      <c r="F156" s="221" t="s">
        <v>1929</v>
      </c>
      <c r="G156" s="42"/>
      <c r="H156" s="42"/>
      <c r="I156" s="222"/>
      <c r="J156" s="42"/>
      <c r="K156" s="42"/>
      <c r="L156" s="46"/>
      <c r="M156" s="223"/>
      <c r="N156" s="224"/>
      <c r="O156" s="87"/>
      <c r="P156" s="87"/>
      <c r="Q156" s="87"/>
      <c r="R156" s="87"/>
      <c r="S156" s="87"/>
      <c r="T156" s="88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157</v>
      </c>
      <c r="AU156" s="19" t="s">
        <v>85</v>
      </c>
    </row>
    <row r="157" s="2" customFormat="1" ht="24.15" customHeight="1">
      <c r="A157" s="40"/>
      <c r="B157" s="41"/>
      <c r="C157" s="207" t="s">
        <v>328</v>
      </c>
      <c r="D157" s="207" t="s">
        <v>150</v>
      </c>
      <c r="E157" s="208" t="s">
        <v>1931</v>
      </c>
      <c r="F157" s="209" t="s">
        <v>1932</v>
      </c>
      <c r="G157" s="210" t="s">
        <v>1848</v>
      </c>
      <c r="H157" s="211">
        <v>1</v>
      </c>
      <c r="I157" s="212"/>
      <c r="J157" s="213">
        <f>ROUND(I157*H157,2)</f>
        <v>0</v>
      </c>
      <c r="K157" s="209" t="s">
        <v>19</v>
      </c>
      <c r="L157" s="46"/>
      <c r="M157" s="214" t="s">
        <v>19</v>
      </c>
      <c r="N157" s="215" t="s">
        <v>48</v>
      </c>
      <c r="O157" s="87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8" t="s">
        <v>155</v>
      </c>
      <c r="AT157" s="218" t="s">
        <v>150</v>
      </c>
      <c r="AU157" s="218" t="s">
        <v>85</v>
      </c>
      <c r="AY157" s="19" t="s">
        <v>148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9" t="s">
        <v>155</v>
      </c>
      <c r="BK157" s="219">
        <f>ROUND(I157*H157,2)</f>
        <v>0</v>
      </c>
      <c r="BL157" s="19" t="s">
        <v>155</v>
      </c>
      <c r="BM157" s="218" t="s">
        <v>1933</v>
      </c>
    </row>
    <row r="158" s="2" customFormat="1">
      <c r="A158" s="40"/>
      <c r="B158" s="41"/>
      <c r="C158" s="42"/>
      <c r="D158" s="220" t="s">
        <v>157</v>
      </c>
      <c r="E158" s="42"/>
      <c r="F158" s="221" t="s">
        <v>1932</v>
      </c>
      <c r="G158" s="42"/>
      <c r="H158" s="42"/>
      <c r="I158" s="222"/>
      <c r="J158" s="42"/>
      <c r="K158" s="42"/>
      <c r="L158" s="46"/>
      <c r="M158" s="223"/>
      <c r="N158" s="224"/>
      <c r="O158" s="87"/>
      <c r="P158" s="87"/>
      <c r="Q158" s="87"/>
      <c r="R158" s="87"/>
      <c r="S158" s="87"/>
      <c r="T158" s="88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157</v>
      </c>
      <c r="AU158" s="19" t="s">
        <v>85</v>
      </c>
    </row>
    <row r="159" s="2" customFormat="1" ht="16.5" customHeight="1">
      <c r="A159" s="40"/>
      <c r="B159" s="41"/>
      <c r="C159" s="207" t="s">
        <v>336</v>
      </c>
      <c r="D159" s="207" t="s">
        <v>150</v>
      </c>
      <c r="E159" s="208" t="s">
        <v>1934</v>
      </c>
      <c r="F159" s="209" t="s">
        <v>1935</v>
      </c>
      <c r="G159" s="210" t="s">
        <v>1848</v>
      </c>
      <c r="H159" s="211">
        <v>1</v>
      </c>
      <c r="I159" s="212"/>
      <c r="J159" s="213">
        <f>ROUND(I159*H159,2)</f>
        <v>0</v>
      </c>
      <c r="K159" s="209" t="s">
        <v>19</v>
      </c>
      <c r="L159" s="46"/>
      <c r="M159" s="214" t="s">
        <v>19</v>
      </c>
      <c r="N159" s="215" t="s">
        <v>48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8" t="s">
        <v>155</v>
      </c>
      <c r="AT159" s="218" t="s">
        <v>150</v>
      </c>
      <c r="AU159" s="218" t="s">
        <v>85</v>
      </c>
      <c r="AY159" s="19" t="s">
        <v>148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9" t="s">
        <v>155</v>
      </c>
      <c r="BK159" s="219">
        <f>ROUND(I159*H159,2)</f>
        <v>0</v>
      </c>
      <c r="BL159" s="19" t="s">
        <v>155</v>
      </c>
      <c r="BM159" s="218" t="s">
        <v>1936</v>
      </c>
    </row>
    <row r="160" s="2" customFormat="1">
      <c r="A160" s="40"/>
      <c r="B160" s="41"/>
      <c r="C160" s="42"/>
      <c r="D160" s="220" t="s">
        <v>157</v>
      </c>
      <c r="E160" s="42"/>
      <c r="F160" s="221" t="s">
        <v>1935</v>
      </c>
      <c r="G160" s="42"/>
      <c r="H160" s="42"/>
      <c r="I160" s="222"/>
      <c r="J160" s="42"/>
      <c r="K160" s="42"/>
      <c r="L160" s="46"/>
      <c r="M160" s="223"/>
      <c r="N160" s="224"/>
      <c r="O160" s="87"/>
      <c r="P160" s="87"/>
      <c r="Q160" s="87"/>
      <c r="R160" s="87"/>
      <c r="S160" s="87"/>
      <c r="T160" s="88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157</v>
      </c>
      <c r="AU160" s="19" t="s">
        <v>85</v>
      </c>
    </row>
    <row r="161" s="2" customFormat="1" ht="16.5" customHeight="1">
      <c r="A161" s="40"/>
      <c r="B161" s="41"/>
      <c r="C161" s="207" t="s">
        <v>7</v>
      </c>
      <c r="D161" s="207" t="s">
        <v>150</v>
      </c>
      <c r="E161" s="208" t="s">
        <v>1937</v>
      </c>
      <c r="F161" s="209" t="s">
        <v>1938</v>
      </c>
      <c r="G161" s="210" t="s">
        <v>1848</v>
      </c>
      <c r="H161" s="211">
        <v>1</v>
      </c>
      <c r="I161" s="212"/>
      <c r="J161" s="213">
        <f>ROUND(I161*H161,2)</f>
        <v>0</v>
      </c>
      <c r="K161" s="209" t="s">
        <v>19</v>
      </c>
      <c r="L161" s="46"/>
      <c r="M161" s="214" t="s">
        <v>19</v>
      </c>
      <c r="N161" s="215" t="s">
        <v>48</v>
      </c>
      <c r="O161" s="87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8" t="s">
        <v>155</v>
      </c>
      <c r="AT161" s="218" t="s">
        <v>150</v>
      </c>
      <c r="AU161" s="218" t="s">
        <v>85</v>
      </c>
      <c r="AY161" s="19" t="s">
        <v>148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155</v>
      </c>
      <c r="BK161" s="219">
        <f>ROUND(I161*H161,2)</f>
        <v>0</v>
      </c>
      <c r="BL161" s="19" t="s">
        <v>155</v>
      </c>
      <c r="BM161" s="218" t="s">
        <v>1939</v>
      </c>
    </row>
    <row r="162" s="2" customFormat="1">
      <c r="A162" s="40"/>
      <c r="B162" s="41"/>
      <c r="C162" s="42"/>
      <c r="D162" s="220" t="s">
        <v>157</v>
      </c>
      <c r="E162" s="42"/>
      <c r="F162" s="221" t="s">
        <v>1938</v>
      </c>
      <c r="G162" s="42"/>
      <c r="H162" s="42"/>
      <c r="I162" s="222"/>
      <c r="J162" s="42"/>
      <c r="K162" s="42"/>
      <c r="L162" s="46"/>
      <c r="M162" s="223"/>
      <c r="N162" s="224"/>
      <c r="O162" s="87"/>
      <c r="P162" s="87"/>
      <c r="Q162" s="87"/>
      <c r="R162" s="87"/>
      <c r="S162" s="87"/>
      <c r="T162" s="88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157</v>
      </c>
      <c r="AU162" s="19" t="s">
        <v>85</v>
      </c>
    </row>
    <row r="163" s="15" customFormat="1">
      <c r="A163" s="15"/>
      <c r="B163" s="250"/>
      <c r="C163" s="251"/>
      <c r="D163" s="220" t="s">
        <v>161</v>
      </c>
      <c r="E163" s="252" t="s">
        <v>19</v>
      </c>
      <c r="F163" s="253" t="s">
        <v>1940</v>
      </c>
      <c r="G163" s="251"/>
      <c r="H163" s="252" t="s">
        <v>19</v>
      </c>
      <c r="I163" s="254"/>
      <c r="J163" s="251"/>
      <c r="K163" s="251"/>
      <c r="L163" s="255"/>
      <c r="M163" s="256"/>
      <c r="N163" s="257"/>
      <c r="O163" s="257"/>
      <c r="P163" s="257"/>
      <c r="Q163" s="257"/>
      <c r="R163" s="257"/>
      <c r="S163" s="257"/>
      <c r="T163" s="25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9" t="s">
        <v>161</v>
      </c>
      <c r="AU163" s="259" t="s">
        <v>85</v>
      </c>
      <c r="AV163" s="15" t="s">
        <v>83</v>
      </c>
      <c r="AW163" s="15" t="s">
        <v>36</v>
      </c>
      <c r="AX163" s="15" t="s">
        <v>75</v>
      </c>
      <c r="AY163" s="259" t="s">
        <v>148</v>
      </c>
    </row>
    <row r="164" s="15" customFormat="1">
      <c r="A164" s="15"/>
      <c r="B164" s="250"/>
      <c r="C164" s="251"/>
      <c r="D164" s="220" t="s">
        <v>161</v>
      </c>
      <c r="E164" s="252" t="s">
        <v>19</v>
      </c>
      <c r="F164" s="253" t="s">
        <v>1941</v>
      </c>
      <c r="G164" s="251"/>
      <c r="H164" s="252" t="s">
        <v>19</v>
      </c>
      <c r="I164" s="254"/>
      <c r="J164" s="251"/>
      <c r="K164" s="251"/>
      <c r="L164" s="255"/>
      <c r="M164" s="256"/>
      <c r="N164" s="257"/>
      <c r="O164" s="257"/>
      <c r="P164" s="257"/>
      <c r="Q164" s="257"/>
      <c r="R164" s="257"/>
      <c r="S164" s="257"/>
      <c r="T164" s="258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9" t="s">
        <v>161</v>
      </c>
      <c r="AU164" s="259" t="s">
        <v>85</v>
      </c>
      <c r="AV164" s="15" t="s">
        <v>83</v>
      </c>
      <c r="AW164" s="15" t="s">
        <v>36</v>
      </c>
      <c r="AX164" s="15" t="s">
        <v>75</v>
      </c>
      <c r="AY164" s="259" t="s">
        <v>148</v>
      </c>
    </row>
    <row r="165" s="15" customFormat="1">
      <c r="A165" s="15"/>
      <c r="B165" s="250"/>
      <c r="C165" s="251"/>
      <c r="D165" s="220" t="s">
        <v>161</v>
      </c>
      <c r="E165" s="252" t="s">
        <v>19</v>
      </c>
      <c r="F165" s="253" t="s">
        <v>1942</v>
      </c>
      <c r="G165" s="251"/>
      <c r="H165" s="252" t="s">
        <v>19</v>
      </c>
      <c r="I165" s="254"/>
      <c r="J165" s="251"/>
      <c r="K165" s="251"/>
      <c r="L165" s="255"/>
      <c r="M165" s="256"/>
      <c r="N165" s="257"/>
      <c r="O165" s="257"/>
      <c r="P165" s="257"/>
      <c r="Q165" s="257"/>
      <c r="R165" s="257"/>
      <c r="S165" s="257"/>
      <c r="T165" s="258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9" t="s">
        <v>161</v>
      </c>
      <c r="AU165" s="259" t="s">
        <v>85</v>
      </c>
      <c r="AV165" s="15" t="s">
        <v>83</v>
      </c>
      <c r="AW165" s="15" t="s">
        <v>36</v>
      </c>
      <c r="AX165" s="15" t="s">
        <v>75</v>
      </c>
      <c r="AY165" s="259" t="s">
        <v>148</v>
      </c>
    </row>
    <row r="166" s="15" customFormat="1">
      <c r="A166" s="15"/>
      <c r="B166" s="250"/>
      <c r="C166" s="251"/>
      <c r="D166" s="220" t="s">
        <v>161</v>
      </c>
      <c r="E166" s="252" t="s">
        <v>19</v>
      </c>
      <c r="F166" s="253" t="s">
        <v>1943</v>
      </c>
      <c r="G166" s="251"/>
      <c r="H166" s="252" t="s">
        <v>19</v>
      </c>
      <c r="I166" s="254"/>
      <c r="J166" s="251"/>
      <c r="K166" s="251"/>
      <c r="L166" s="255"/>
      <c r="M166" s="256"/>
      <c r="N166" s="257"/>
      <c r="O166" s="257"/>
      <c r="P166" s="257"/>
      <c r="Q166" s="257"/>
      <c r="R166" s="257"/>
      <c r="S166" s="257"/>
      <c r="T166" s="258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9" t="s">
        <v>161</v>
      </c>
      <c r="AU166" s="259" t="s">
        <v>85</v>
      </c>
      <c r="AV166" s="15" t="s">
        <v>83</v>
      </c>
      <c r="AW166" s="15" t="s">
        <v>36</v>
      </c>
      <c r="AX166" s="15" t="s">
        <v>75</v>
      </c>
      <c r="AY166" s="259" t="s">
        <v>148</v>
      </c>
    </row>
    <row r="167" s="15" customFormat="1">
      <c r="A167" s="15"/>
      <c r="B167" s="250"/>
      <c r="C167" s="251"/>
      <c r="D167" s="220" t="s">
        <v>161</v>
      </c>
      <c r="E167" s="252" t="s">
        <v>19</v>
      </c>
      <c r="F167" s="253" t="s">
        <v>1944</v>
      </c>
      <c r="G167" s="251"/>
      <c r="H167" s="252" t="s">
        <v>19</v>
      </c>
      <c r="I167" s="254"/>
      <c r="J167" s="251"/>
      <c r="K167" s="251"/>
      <c r="L167" s="255"/>
      <c r="M167" s="256"/>
      <c r="N167" s="257"/>
      <c r="O167" s="257"/>
      <c r="P167" s="257"/>
      <c r="Q167" s="257"/>
      <c r="R167" s="257"/>
      <c r="S167" s="257"/>
      <c r="T167" s="258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9" t="s">
        <v>161</v>
      </c>
      <c r="AU167" s="259" t="s">
        <v>85</v>
      </c>
      <c r="AV167" s="15" t="s">
        <v>83</v>
      </c>
      <c r="AW167" s="15" t="s">
        <v>36</v>
      </c>
      <c r="AX167" s="15" t="s">
        <v>75</v>
      </c>
      <c r="AY167" s="259" t="s">
        <v>148</v>
      </c>
    </row>
    <row r="168" s="15" customFormat="1">
      <c r="A168" s="15"/>
      <c r="B168" s="250"/>
      <c r="C168" s="251"/>
      <c r="D168" s="220" t="s">
        <v>161</v>
      </c>
      <c r="E168" s="252" t="s">
        <v>19</v>
      </c>
      <c r="F168" s="253" t="s">
        <v>1945</v>
      </c>
      <c r="G168" s="251"/>
      <c r="H168" s="252" t="s">
        <v>19</v>
      </c>
      <c r="I168" s="254"/>
      <c r="J168" s="251"/>
      <c r="K168" s="251"/>
      <c r="L168" s="255"/>
      <c r="M168" s="256"/>
      <c r="N168" s="257"/>
      <c r="O168" s="257"/>
      <c r="P168" s="257"/>
      <c r="Q168" s="257"/>
      <c r="R168" s="257"/>
      <c r="S168" s="257"/>
      <c r="T168" s="25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9" t="s">
        <v>161</v>
      </c>
      <c r="AU168" s="259" t="s">
        <v>85</v>
      </c>
      <c r="AV168" s="15" t="s">
        <v>83</v>
      </c>
      <c r="AW168" s="15" t="s">
        <v>36</v>
      </c>
      <c r="AX168" s="15" t="s">
        <v>75</v>
      </c>
      <c r="AY168" s="259" t="s">
        <v>148</v>
      </c>
    </row>
    <row r="169" s="13" customFormat="1">
      <c r="A169" s="13"/>
      <c r="B169" s="227"/>
      <c r="C169" s="228"/>
      <c r="D169" s="220" t="s">
        <v>161</v>
      </c>
      <c r="E169" s="229" t="s">
        <v>19</v>
      </c>
      <c r="F169" s="230" t="s">
        <v>83</v>
      </c>
      <c r="G169" s="228"/>
      <c r="H169" s="231">
        <v>1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161</v>
      </c>
      <c r="AU169" s="237" t="s">
        <v>85</v>
      </c>
      <c r="AV169" s="13" t="s">
        <v>85</v>
      </c>
      <c r="AW169" s="13" t="s">
        <v>36</v>
      </c>
      <c r="AX169" s="13" t="s">
        <v>83</v>
      </c>
      <c r="AY169" s="237" t="s">
        <v>148</v>
      </c>
    </row>
    <row r="170" s="2" customFormat="1" ht="33" customHeight="1">
      <c r="A170" s="40"/>
      <c r="B170" s="41"/>
      <c r="C170" s="207" t="s">
        <v>352</v>
      </c>
      <c r="D170" s="207" t="s">
        <v>150</v>
      </c>
      <c r="E170" s="208" t="s">
        <v>1946</v>
      </c>
      <c r="F170" s="209" t="s">
        <v>1947</v>
      </c>
      <c r="G170" s="210" t="s">
        <v>1848</v>
      </c>
      <c r="H170" s="211">
        <v>1</v>
      </c>
      <c r="I170" s="212"/>
      <c r="J170" s="213">
        <f>ROUND(I170*H170,2)</f>
        <v>0</v>
      </c>
      <c r="K170" s="209" t="s">
        <v>19</v>
      </c>
      <c r="L170" s="46"/>
      <c r="M170" s="214" t="s">
        <v>19</v>
      </c>
      <c r="N170" s="215" t="s">
        <v>48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8" t="s">
        <v>155</v>
      </c>
      <c r="AT170" s="218" t="s">
        <v>150</v>
      </c>
      <c r="AU170" s="218" t="s">
        <v>85</v>
      </c>
      <c r="AY170" s="19" t="s">
        <v>148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9" t="s">
        <v>155</v>
      </c>
      <c r="BK170" s="219">
        <f>ROUND(I170*H170,2)</f>
        <v>0</v>
      </c>
      <c r="BL170" s="19" t="s">
        <v>155</v>
      </c>
      <c r="BM170" s="218" t="s">
        <v>1948</v>
      </c>
    </row>
    <row r="171" s="2" customFormat="1">
      <c r="A171" s="40"/>
      <c r="B171" s="41"/>
      <c r="C171" s="42"/>
      <c r="D171" s="220" t="s">
        <v>157</v>
      </c>
      <c r="E171" s="42"/>
      <c r="F171" s="221" t="s">
        <v>1947</v>
      </c>
      <c r="G171" s="42"/>
      <c r="H171" s="42"/>
      <c r="I171" s="222"/>
      <c r="J171" s="42"/>
      <c r="K171" s="42"/>
      <c r="L171" s="46"/>
      <c r="M171" s="223"/>
      <c r="N171" s="224"/>
      <c r="O171" s="87"/>
      <c r="P171" s="87"/>
      <c r="Q171" s="87"/>
      <c r="R171" s="87"/>
      <c r="S171" s="87"/>
      <c r="T171" s="88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157</v>
      </c>
      <c r="AU171" s="19" t="s">
        <v>85</v>
      </c>
    </row>
    <row r="172" s="2" customFormat="1" ht="16.5" customHeight="1">
      <c r="A172" s="40"/>
      <c r="B172" s="41"/>
      <c r="C172" s="207" t="s">
        <v>360</v>
      </c>
      <c r="D172" s="207" t="s">
        <v>150</v>
      </c>
      <c r="E172" s="208" t="s">
        <v>1949</v>
      </c>
      <c r="F172" s="209" t="s">
        <v>1950</v>
      </c>
      <c r="G172" s="210" t="s">
        <v>1848</v>
      </c>
      <c r="H172" s="211">
        <v>1</v>
      </c>
      <c r="I172" s="212"/>
      <c r="J172" s="213">
        <f>ROUND(I172*H172,2)</f>
        <v>0</v>
      </c>
      <c r="K172" s="209" t="s">
        <v>19</v>
      </c>
      <c r="L172" s="46"/>
      <c r="M172" s="214" t="s">
        <v>19</v>
      </c>
      <c r="N172" s="215" t="s">
        <v>48</v>
      </c>
      <c r="O172" s="87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8" t="s">
        <v>155</v>
      </c>
      <c r="AT172" s="218" t="s">
        <v>150</v>
      </c>
      <c r="AU172" s="218" t="s">
        <v>85</v>
      </c>
      <c r="AY172" s="19" t="s">
        <v>148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155</v>
      </c>
      <c r="BK172" s="219">
        <f>ROUND(I172*H172,2)</f>
        <v>0</v>
      </c>
      <c r="BL172" s="19" t="s">
        <v>155</v>
      </c>
      <c r="BM172" s="218" t="s">
        <v>1951</v>
      </c>
    </row>
    <row r="173" s="2" customFormat="1">
      <c r="A173" s="40"/>
      <c r="B173" s="41"/>
      <c r="C173" s="42"/>
      <c r="D173" s="220" t="s">
        <v>157</v>
      </c>
      <c r="E173" s="42"/>
      <c r="F173" s="221" t="s">
        <v>1950</v>
      </c>
      <c r="G173" s="42"/>
      <c r="H173" s="42"/>
      <c r="I173" s="222"/>
      <c r="J173" s="42"/>
      <c r="K173" s="42"/>
      <c r="L173" s="46"/>
      <c r="M173" s="223"/>
      <c r="N173" s="224"/>
      <c r="O173" s="87"/>
      <c r="P173" s="87"/>
      <c r="Q173" s="87"/>
      <c r="R173" s="87"/>
      <c r="S173" s="87"/>
      <c r="T173" s="88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157</v>
      </c>
      <c r="AU173" s="19" t="s">
        <v>85</v>
      </c>
    </row>
    <row r="174" s="15" customFormat="1">
      <c r="A174" s="15"/>
      <c r="B174" s="250"/>
      <c r="C174" s="251"/>
      <c r="D174" s="220" t="s">
        <v>161</v>
      </c>
      <c r="E174" s="252" t="s">
        <v>19</v>
      </c>
      <c r="F174" s="253" t="s">
        <v>1952</v>
      </c>
      <c r="G174" s="251"/>
      <c r="H174" s="252" t="s">
        <v>19</v>
      </c>
      <c r="I174" s="254"/>
      <c r="J174" s="251"/>
      <c r="K174" s="251"/>
      <c r="L174" s="255"/>
      <c r="M174" s="256"/>
      <c r="N174" s="257"/>
      <c r="O174" s="257"/>
      <c r="P174" s="257"/>
      <c r="Q174" s="257"/>
      <c r="R174" s="257"/>
      <c r="S174" s="257"/>
      <c r="T174" s="258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9" t="s">
        <v>161</v>
      </c>
      <c r="AU174" s="259" t="s">
        <v>85</v>
      </c>
      <c r="AV174" s="15" t="s">
        <v>83</v>
      </c>
      <c r="AW174" s="15" t="s">
        <v>36</v>
      </c>
      <c r="AX174" s="15" t="s">
        <v>75</v>
      </c>
      <c r="AY174" s="259" t="s">
        <v>148</v>
      </c>
    </row>
    <row r="175" s="15" customFormat="1">
      <c r="A175" s="15"/>
      <c r="B175" s="250"/>
      <c r="C175" s="251"/>
      <c r="D175" s="220" t="s">
        <v>161</v>
      </c>
      <c r="E175" s="252" t="s">
        <v>19</v>
      </c>
      <c r="F175" s="253" t="s">
        <v>1953</v>
      </c>
      <c r="G175" s="251"/>
      <c r="H175" s="252" t="s">
        <v>19</v>
      </c>
      <c r="I175" s="254"/>
      <c r="J175" s="251"/>
      <c r="K175" s="251"/>
      <c r="L175" s="255"/>
      <c r="M175" s="256"/>
      <c r="N175" s="257"/>
      <c r="O175" s="257"/>
      <c r="P175" s="257"/>
      <c r="Q175" s="257"/>
      <c r="R175" s="257"/>
      <c r="S175" s="257"/>
      <c r="T175" s="25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9" t="s">
        <v>161</v>
      </c>
      <c r="AU175" s="259" t="s">
        <v>85</v>
      </c>
      <c r="AV175" s="15" t="s">
        <v>83</v>
      </c>
      <c r="AW175" s="15" t="s">
        <v>36</v>
      </c>
      <c r="AX175" s="15" t="s">
        <v>75</v>
      </c>
      <c r="AY175" s="259" t="s">
        <v>148</v>
      </c>
    </row>
    <row r="176" s="15" customFormat="1">
      <c r="A176" s="15"/>
      <c r="B176" s="250"/>
      <c r="C176" s="251"/>
      <c r="D176" s="220" t="s">
        <v>161</v>
      </c>
      <c r="E176" s="252" t="s">
        <v>19</v>
      </c>
      <c r="F176" s="253" t="s">
        <v>1954</v>
      </c>
      <c r="G176" s="251"/>
      <c r="H176" s="252" t="s">
        <v>19</v>
      </c>
      <c r="I176" s="254"/>
      <c r="J176" s="251"/>
      <c r="K176" s="251"/>
      <c r="L176" s="255"/>
      <c r="M176" s="256"/>
      <c r="N176" s="257"/>
      <c r="O176" s="257"/>
      <c r="P176" s="257"/>
      <c r="Q176" s="257"/>
      <c r="R176" s="257"/>
      <c r="S176" s="257"/>
      <c r="T176" s="258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9" t="s">
        <v>161</v>
      </c>
      <c r="AU176" s="259" t="s">
        <v>85</v>
      </c>
      <c r="AV176" s="15" t="s">
        <v>83</v>
      </c>
      <c r="AW176" s="15" t="s">
        <v>36</v>
      </c>
      <c r="AX176" s="15" t="s">
        <v>75</v>
      </c>
      <c r="AY176" s="259" t="s">
        <v>148</v>
      </c>
    </row>
    <row r="177" s="15" customFormat="1">
      <c r="A177" s="15"/>
      <c r="B177" s="250"/>
      <c r="C177" s="251"/>
      <c r="D177" s="220" t="s">
        <v>161</v>
      </c>
      <c r="E177" s="252" t="s">
        <v>19</v>
      </c>
      <c r="F177" s="253" t="s">
        <v>1955</v>
      </c>
      <c r="G177" s="251"/>
      <c r="H177" s="252" t="s">
        <v>19</v>
      </c>
      <c r="I177" s="254"/>
      <c r="J177" s="251"/>
      <c r="K177" s="251"/>
      <c r="L177" s="255"/>
      <c r="M177" s="256"/>
      <c r="N177" s="257"/>
      <c r="O177" s="257"/>
      <c r="P177" s="257"/>
      <c r="Q177" s="257"/>
      <c r="R177" s="257"/>
      <c r="S177" s="257"/>
      <c r="T177" s="258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9" t="s">
        <v>161</v>
      </c>
      <c r="AU177" s="259" t="s">
        <v>85</v>
      </c>
      <c r="AV177" s="15" t="s">
        <v>83</v>
      </c>
      <c r="AW177" s="15" t="s">
        <v>36</v>
      </c>
      <c r="AX177" s="15" t="s">
        <v>75</v>
      </c>
      <c r="AY177" s="259" t="s">
        <v>148</v>
      </c>
    </row>
    <row r="178" s="13" customFormat="1">
      <c r="A178" s="13"/>
      <c r="B178" s="227"/>
      <c r="C178" s="228"/>
      <c r="D178" s="220" t="s">
        <v>161</v>
      </c>
      <c r="E178" s="229" t="s">
        <v>19</v>
      </c>
      <c r="F178" s="230" t="s">
        <v>83</v>
      </c>
      <c r="G178" s="228"/>
      <c r="H178" s="231">
        <v>1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161</v>
      </c>
      <c r="AU178" s="237" t="s">
        <v>85</v>
      </c>
      <c r="AV178" s="13" t="s">
        <v>85</v>
      </c>
      <c r="AW178" s="13" t="s">
        <v>36</v>
      </c>
      <c r="AX178" s="13" t="s">
        <v>83</v>
      </c>
      <c r="AY178" s="237" t="s">
        <v>148</v>
      </c>
    </row>
    <row r="179" s="2" customFormat="1" ht="16.5" customHeight="1">
      <c r="A179" s="40"/>
      <c r="B179" s="41"/>
      <c r="C179" s="207" t="s">
        <v>369</v>
      </c>
      <c r="D179" s="207" t="s">
        <v>150</v>
      </c>
      <c r="E179" s="208" t="s">
        <v>1956</v>
      </c>
      <c r="F179" s="209" t="s">
        <v>1957</v>
      </c>
      <c r="G179" s="210" t="s">
        <v>1848</v>
      </c>
      <c r="H179" s="211">
        <v>1</v>
      </c>
      <c r="I179" s="212"/>
      <c r="J179" s="213">
        <f>ROUND(I179*H179,2)</f>
        <v>0</v>
      </c>
      <c r="K179" s="209" t="s">
        <v>19</v>
      </c>
      <c r="L179" s="46"/>
      <c r="M179" s="214" t="s">
        <v>19</v>
      </c>
      <c r="N179" s="215" t="s">
        <v>48</v>
      </c>
      <c r="O179" s="87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8" t="s">
        <v>155</v>
      </c>
      <c r="AT179" s="218" t="s">
        <v>150</v>
      </c>
      <c r="AU179" s="218" t="s">
        <v>85</v>
      </c>
      <c r="AY179" s="19" t="s">
        <v>148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9" t="s">
        <v>155</v>
      </c>
      <c r="BK179" s="219">
        <f>ROUND(I179*H179,2)</f>
        <v>0</v>
      </c>
      <c r="BL179" s="19" t="s">
        <v>155</v>
      </c>
      <c r="BM179" s="218" t="s">
        <v>1958</v>
      </c>
    </row>
    <row r="180" s="2" customFormat="1">
      <c r="A180" s="40"/>
      <c r="B180" s="41"/>
      <c r="C180" s="42"/>
      <c r="D180" s="220" t="s">
        <v>157</v>
      </c>
      <c r="E180" s="42"/>
      <c r="F180" s="221" t="s">
        <v>1957</v>
      </c>
      <c r="G180" s="42"/>
      <c r="H180" s="42"/>
      <c r="I180" s="222"/>
      <c r="J180" s="42"/>
      <c r="K180" s="42"/>
      <c r="L180" s="46"/>
      <c r="M180" s="223"/>
      <c r="N180" s="224"/>
      <c r="O180" s="87"/>
      <c r="P180" s="87"/>
      <c r="Q180" s="87"/>
      <c r="R180" s="87"/>
      <c r="S180" s="87"/>
      <c r="T180" s="88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157</v>
      </c>
      <c r="AU180" s="19" t="s">
        <v>85</v>
      </c>
    </row>
    <row r="181" s="15" customFormat="1">
      <c r="A181" s="15"/>
      <c r="B181" s="250"/>
      <c r="C181" s="251"/>
      <c r="D181" s="220" t="s">
        <v>161</v>
      </c>
      <c r="E181" s="252" t="s">
        <v>19</v>
      </c>
      <c r="F181" s="253" t="s">
        <v>1959</v>
      </c>
      <c r="G181" s="251"/>
      <c r="H181" s="252" t="s">
        <v>19</v>
      </c>
      <c r="I181" s="254"/>
      <c r="J181" s="251"/>
      <c r="K181" s="251"/>
      <c r="L181" s="255"/>
      <c r="M181" s="256"/>
      <c r="N181" s="257"/>
      <c r="O181" s="257"/>
      <c r="P181" s="257"/>
      <c r="Q181" s="257"/>
      <c r="R181" s="257"/>
      <c r="S181" s="257"/>
      <c r="T181" s="258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9" t="s">
        <v>161</v>
      </c>
      <c r="AU181" s="259" t="s">
        <v>85</v>
      </c>
      <c r="AV181" s="15" t="s">
        <v>83</v>
      </c>
      <c r="AW181" s="15" t="s">
        <v>36</v>
      </c>
      <c r="AX181" s="15" t="s">
        <v>75</v>
      </c>
      <c r="AY181" s="259" t="s">
        <v>148</v>
      </c>
    </row>
    <row r="182" s="15" customFormat="1">
      <c r="A182" s="15"/>
      <c r="B182" s="250"/>
      <c r="C182" s="251"/>
      <c r="D182" s="220" t="s">
        <v>161</v>
      </c>
      <c r="E182" s="252" t="s">
        <v>19</v>
      </c>
      <c r="F182" s="253" t="s">
        <v>1960</v>
      </c>
      <c r="G182" s="251"/>
      <c r="H182" s="252" t="s">
        <v>19</v>
      </c>
      <c r="I182" s="254"/>
      <c r="J182" s="251"/>
      <c r="K182" s="251"/>
      <c r="L182" s="255"/>
      <c r="M182" s="256"/>
      <c r="N182" s="257"/>
      <c r="O182" s="257"/>
      <c r="P182" s="257"/>
      <c r="Q182" s="257"/>
      <c r="R182" s="257"/>
      <c r="S182" s="257"/>
      <c r="T182" s="25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9" t="s">
        <v>161</v>
      </c>
      <c r="AU182" s="259" t="s">
        <v>85</v>
      </c>
      <c r="AV182" s="15" t="s">
        <v>83</v>
      </c>
      <c r="AW182" s="15" t="s">
        <v>36</v>
      </c>
      <c r="AX182" s="15" t="s">
        <v>75</v>
      </c>
      <c r="AY182" s="259" t="s">
        <v>148</v>
      </c>
    </row>
    <row r="183" s="13" customFormat="1">
      <c r="A183" s="13"/>
      <c r="B183" s="227"/>
      <c r="C183" s="228"/>
      <c r="D183" s="220" t="s">
        <v>161</v>
      </c>
      <c r="E183" s="229" t="s">
        <v>19</v>
      </c>
      <c r="F183" s="230" t="s">
        <v>83</v>
      </c>
      <c r="G183" s="228"/>
      <c r="H183" s="231">
        <v>1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161</v>
      </c>
      <c r="AU183" s="237" t="s">
        <v>85</v>
      </c>
      <c r="AV183" s="13" t="s">
        <v>85</v>
      </c>
      <c r="AW183" s="13" t="s">
        <v>36</v>
      </c>
      <c r="AX183" s="13" t="s">
        <v>83</v>
      </c>
      <c r="AY183" s="237" t="s">
        <v>148</v>
      </c>
    </row>
    <row r="184" s="2" customFormat="1" ht="16.5" customHeight="1">
      <c r="A184" s="40"/>
      <c r="B184" s="41"/>
      <c r="C184" s="207" t="s">
        <v>376</v>
      </c>
      <c r="D184" s="207" t="s">
        <v>150</v>
      </c>
      <c r="E184" s="208" t="s">
        <v>1961</v>
      </c>
      <c r="F184" s="209" t="s">
        <v>1962</v>
      </c>
      <c r="G184" s="210" t="s">
        <v>1848</v>
      </c>
      <c r="H184" s="211">
        <v>1</v>
      </c>
      <c r="I184" s="212"/>
      <c r="J184" s="213">
        <f>ROUND(I184*H184,2)</f>
        <v>0</v>
      </c>
      <c r="K184" s="209" t="s">
        <v>19</v>
      </c>
      <c r="L184" s="46"/>
      <c r="M184" s="214" t="s">
        <v>19</v>
      </c>
      <c r="N184" s="215" t="s">
        <v>48</v>
      </c>
      <c r="O184" s="87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8" t="s">
        <v>155</v>
      </c>
      <c r="AT184" s="218" t="s">
        <v>150</v>
      </c>
      <c r="AU184" s="218" t="s">
        <v>85</v>
      </c>
      <c r="AY184" s="19" t="s">
        <v>148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9" t="s">
        <v>155</v>
      </c>
      <c r="BK184" s="219">
        <f>ROUND(I184*H184,2)</f>
        <v>0</v>
      </c>
      <c r="BL184" s="19" t="s">
        <v>155</v>
      </c>
      <c r="BM184" s="218" t="s">
        <v>1963</v>
      </c>
    </row>
    <row r="185" s="2" customFormat="1">
      <c r="A185" s="40"/>
      <c r="B185" s="41"/>
      <c r="C185" s="42"/>
      <c r="D185" s="220" t="s">
        <v>157</v>
      </c>
      <c r="E185" s="42"/>
      <c r="F185" s="221" t="s">
        <v>1962</v>
      </c>
      <c r="G185" s="42"/>
      <c r="H185" s="42"/>
      <c r="I185" s="222"/>
      <c r="J185" s="42"/>
      <c r="K185" s="42"/>
      <c r="L185" s="46"/>
      <c r="M185" s="223"/>
      <c r="N185" s="224"/>
      <c r="O185" s="87"/>
      <c r="P185" s="87"/>
      <c r="Q185" s="87"/>
      <c r="R185" s="87"/>
      <c r="S185" s="87"/>
      <c r="T185" s="88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157</v>
      </c>
      <c r="AU185" s="19" t="s">
        <v>85</v>
      </c>
    </row>
    <row r="186" s="13" customFormat="1">
      <c r="A186" s="13"/>
      <c r="B186" s="227"/>
      <c r="C186" s="228"/>
      <c r="D186" s="220" t="s">
        <v>161</v>
      </c>
      <c r="E186" s="229" t="s">
        <v>19</v>
      </c>
      <c r="F186" s="230" t="s">
        <v>83</v>
      </c>
      <c r="G186" s="228"/>
      <c r="H186" s="231">
        <v>1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161</v>
      </c>
      <c r="AU186" s="237" t="s">
        <v>85</v>
      </c>
      <c r="AV186" s="13" t="s">
        <v>85</v>
      </c>
      <c r="AW186" s="13" t="s">
        <v>36</v>
      </c>
      <c r="AX186" s="13" t="s">
        <v>83</v>
      </c>
      <c r="AY186" s="237" t="s">
        <v>148</v>
      </c>
    </row>
    <row r="187" s="2" customFormat="1" ht="16.5" customHeight="1">
      <c r="A187" s="40"/>
      <c r="B187" s="41"/>
      <c r="C187" s="207" t="s">
        <v>384</v>
      </c>
      <c r="D187" s="207" t="s">
        <v>150</v>
      </c>
      <c r="E187" s="208" t="s">
        <v>1964</v>
      </c>
      <c r="F187" s="209" t="s">
        <v>1965</v>
      </c>
      <c r="G187" s="210" t="s">
        <v>1848</v>
      </c>
      <c r="H187" s="211">
        <v>1</v>
      </c>
      <c r="I187" s="212"/>
      <c r="J187" s="213">
        <f>ROUND(I187*H187,2)</f>
        <v>0</v>
      </c>
      <c r="K187" s="209" t="s">
        <v>19</v>
      </c>
      <c r="L187" s="46"/>
      <c r="M187" s="214" t="s">
        <v>19</v>
      </c>
      <c r="N187" s="215" t="s">
        <v>48</v>
      </c>
      <c r="O187" s="87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8" t="s">
        <v>155</v>
      </c>
      <c r="AT187" s="218" t="s">
        <v>150</v>
      </c>
      <c r="AU187" s="218" t="s">
        <v>85</v>
      </c>
      <c r="AY187" s="19" t="s">
        <v>148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9" t="s">
        <v>155</v>
      </c>
      <c r="BK187" s="219">
        <f>ROUND(I187*H187,2)</f>
        <v>0</v>
      </c>
      <c r="BL187" s="19" t="s">
        <v>155</v>
      </c>
      <c r="BM187" s="218" t="s">
        <v>1966</v>
      </c>
    </row>
    <row r="188" s="2" customFormat="1">
      <c r="A188" s="40"/>
      <c r="B188" s="41"/>
      <c r="C188" s="42"/>
      <c r="D188" s="220" t="s">
        <v>157</v>
      </c>
      <c r="E188" s="42"/>
      <c r="F188" s="221" t="s">
        <v>1965</v>
      </c>
      <c r="G188" s="42"/>
      <c r="H188" s="42"/>
      <c r="I188" s="222"/>
      <c r="J188" s="42"/>
      <c r="K188" s="42"/>
      <c r="L188" s="46"/>
      <c r="M188" s="223"/>
      <c r="N188" s="224"/>
      <c r="O188" s="87"/>
      <c r="P188" s="87"/>
      <c r="Q188" s="87"/>
      <c r="R188" s="87"/>
      <c r="S188" s="87"/>
      <c r="T188" s="88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157</v>
      </c>
      <c r="AU188" s="19" t="s">
        <v>85</v>
      </c>
    </row>
    <row r="189" s="2" customFormat="1" ht="21.75" customHeight="1">
      <c r="A189" s="40"/>
      <c r="B189" s="41"/>
      <c r="C189" s="207" t="s">
        <v>401</v>
      </c>
      <c r="D189" s="207" t="s">
        <v>150</v>
      </c>
      <c r="E189" s="208" t="s">
        <v>1967</v>
      </c>
      <c r="F189" s="209" t="s">
        <v>1968</v>
      </c>
      <c r="G189" s="210" t="s">
        <v>1848</v>
      </c>
      <c r="H189" s="211">
        <v>1</v>
      </c>
      <c r="I189" s="212"/>
      <c r="J189" s="213">
        <f>ROUND(I189*H189,2)</f>
        <v>0</v>
      </c>
      <c r="K189" s="209" t="s">
        <v>19</v>
      </c>
      <c r="L189" s="46"/>
      <c r="M189" s="214" t="s">
        <v>19</v>
      </c>
      <c r="N189" s="215" t="s">
        <v>48</v>
      </c>
      <c r="O189" s="87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8" t="s">
        <v>155</v>
      </c>
      <c r="AT189" s="218" t="s">
        <v>150</v>
      </c>
      <c r="AU189" s="218" t="s">
        <v>85</v>
      </c>
      <c r="AY189" s="19" t="s">
        <v>148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9" t="s">
        <v>155</v>
      </c>
      <c r="BK189" s="219">
        <f>ROUND(I189*H189,2)</f>
        <v>0</v>
      </c>
      <c r="BL189" s="19" t="s">
        <v>155</v>
      </c>
      <c r="BM189" s="218" t="s">
        <v>1969</v>
      </c>
    </row>
    <row r="190" s="2" customFormat="1">
      <c r="A190" s="40"/>
      <c r="B190" s="41"/>
      <c r="C190" s="42"/>
      <c r="D190" s="220" t="s">
        <v>157</v>
      </c>
      <c r="E190" s="42"/>
      <c r="F190" s="221" t="s">
        <v>1968</v>
      </c>
      <c r="G190" s="42"/>
      <c r="H190" s="42"/>
      <c r="I190" s="222"/>
      <c r="J190" s="42"/>
      <c r="K190" s="42"/>
      <c r="L190" s="46"/>
      <c r="M190" s="223"/>
      <c r="N190" s="224"/>
      <c r="O190" s="87"/>
      <c r="P190" s="87"/>
      <c r="Q190" s="87"/>
      <c r="R190" s="87"/>
      <c r="S190" s="87"/>
      <c r="T190" s="88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157</v>
      </c>
      <c r="AU190" s="19" t="s">
        <v>85</v>
      </c>
    </row>
    <row r="191" s="15" customFormat="1">
      <c r="A191" s="15"/>
      <c r="B191" s="250"/>
      <c r="C191" s="251"/>
      <c r="D191" s="220" t="s">
        <v>161</v>
      </c>
      <c r="E191" s="252" t="s">
        <v>19</v>
      </c>
      <c r="F191" s="253" t="s">
        <v>1970</v>
      </c>
      <c r="G191" s="251"/>
      <c r="H191" s="252" t="s">
        <v>19</v>
      </c>
      <c r="I191" s="254"/>
      <c r="J191" s="251"/>
      <c r="K191" s="251"/>
      <c r="L191" s="255"/>
      <c r="M191" s="256"/>
      <c r="N191" s="257"/>
      <c r="O191" s="257"/>
      <c r="P191" s="257"/>
      <c r="Q191" s="257"/>
      <c r="R191" s="257"/>
      <c r="S191" s="257"/>
      <c r="T191" s="25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9" t="s">
        <v>161</v>
      </c>
      <c r="AU191" s="259" t="s">
        <v>85</v>
      </c>
      <c r="AV191" s="15" t="s">
        <v>83</v>
      </c>
      <c r="AW191" s="15" t="s">
        <v>36</v>
      </c>
      <c r="AX191" s="15" t="s">
        <v>75</v>
      </c>
      <c r="AY191" s="259" t="s">
        <v>148</v>
      </c>
    </row>
    <row r="192" s="13" customFormat="1">
      <c r="A192" s="13"/>
      <c r="B192" s="227"/>
      <c r="C192" s="228"/>
      <c r="D192" s="220" t="s">
        <v>161</v>
      </c>
      <c r="E192" s="229" t="s">
        <v>19</v>
      </c>
      <c r="F192" s="230" t="s">
        <v>83</v>
      </c>
      <c r="G192" s="228"/>
      <c r="H192" s="231">
        <v>1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161</v>
      </c>
      <c r="AU192" s="237" t="s">
        <v>85</v>
      </c>
      <c r="AV192" s="13" t="s">
        <v>85</v>
      </c>
      <c r="AW192" s="13" t="s">
        <v>36</v>
      </c>
      <c r="AX192" s="13" t="s">
        <v>83</v>
      </c>
      <c r="AY192" s="237" t="s">
        <v>148</v>
      </c>
    </row>
    <row r="193" s="2" customFormat="1" ht="16.5" customHeight="1">
      <c r="A193" s="40"/>
      <c r="B193" s="41"/>
      <c r="C193" s="207" t="s">
        <v>412</v>
      </c>
      <c r="D193" s="207" t="s">
        <v>150</v>
      </c>
      <c r="E193" s="208" t="s">
        <v>1971</v>
      </c>
      <c r="F193" s="209" t="s">
        <v>1972</v>
      </c>
      <c r="G193" s="210" t="s">
        <v>1848</v>
      </c>
      <c r="H193" s="211">
        <v>1</v>
      </c>
      <c r="I193" s="212"/>
      <c r="J193" s="213">
        <f>ROUND(I193*H193,2)</f>
        <v>0</v>
      </c>
      <c r="K193" s="209" t="s">
        <v>19</v>
      </c>
      <c r="L193" s="46"/>
      <c r="M193" s="214" t="s">
        <v>19</v>
      </c>
      <c r="N193" s="215" t="s">
        <v>48</v>
      </c>
      <c r="O193" s="87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8" t="s">
        <v>155</v>
      </c>
      <c r="AT193" s="218" t="s">
        <v>150</v>
      </c>
      <c r="AU193" s="218" t="s">
        <v>85</v>
      </c>
      <c r="AY193" s="19" t="s">
        <v>148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9" t="s">
        <v>155</v>
      </c>
      <c r="BK193" s="219">
        <f>ROUND(I193*H193,2)</f>
        <v>0</v>
      </c>
      <c r="BL193" s="19" t="s">
        <v>155</v>
      </c>
      <c r="BM193" s="218" t="s">
        <v>1973</v>
      </c>
    </row>
    <row r="194" s="2" customFormat="1">
      <c r="A194" s="40"/>
      <c r="B194" s="41"/>
      <c r="C194" s="42"/>
      <c r="D194" s="220" t="s">
        <v>157</v>
      </c>
      <c r="E194" s="42"/>
      <c r="F194" s="221" t="s">
        <v>1972</v>
      </c>
      <c r="G194" s="42"/>
      <c r="H194" s="42"/>
      <c r="I194" s="222"/>
      <c r="J194" s="42"/>
      <c r="K194" s="42"/>
      <c r="L194" s="46"/>
      <c r="M194" s="223"/>
      <c r="N194" s="224"/>
      <c r="O194" s="87"/>
      <c r="P194" s="87"/>
      <c r="Q194" s="87"/>
      <c r="R194" s="87"/>
      <c r="S194" s="87"/>
      <c r="T194" s="88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157</v>
      </c>
      <c r="AU194" s="19" t="s">
        <v>85</v>
      </c>
    </row>
    <row r="195" s="2" customFormat="1" ht="16.5" customHeight="1">
      <c r="A195" s="40"/>
      <c r="B195" s="41"/>
      <c r="C195" s="207" t="s">
        <v>418</v>
      </c>
      <c r="D195" s="207" t="s">
        <v>150</v>
      </c>
      <c r="E195" s="208" t="s">
        <v>1974</v>
      </c>
      <c r="F195" s="209" t="s">
        <v>1975</v>
      </c>
      <c r="G195" s="210" t="s">
        <v>1848</v>
      </c>
      <c r="H195" s="211">
        <v>1</v>
      </c>
      <c r="I195" s="212"/>
      <c r="J195" s="213">
        <f>ROUND(I195*H195,2)</f>
        <v>0</v>
      </c>
      <c r="K195" s="209" t="s">
        <v>19</v>
      </c>
      <c r="L195" s="46"/>
      <c r="M195" s="214" t="s">
        <v>19</v>
      </c>
      <c r="N195" s="215" t="s">
        <v>48</v>
      </c>
      <c r="O195" s="87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8" t="s">
        <v>155</v>
      </c>
      <c r="AT195" s="218" t="s">
        <v>150</v>
      </c>
      <c r="AU195" s="218" t="s">
        <v>85</v>
      </c>
      <c r="AY195" s="19" t="s">
        <v>148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9" t="s">
        <v>155</v>
      </c>
      <c r="BK195" s="219">
        <f>ROUND(I195*H195,2)</f>
        <v>0</v>
      </c>
      <c r="BL195" s="19" t="s">
        <v>155</v>
      </c>
      <c r="BM195" s="218" t="s">
        <v>1976</v>
      </c>
    </row>
    <row r="196" s="2" customFormat="1">
      <c r="A196" s="40"/>
      <c r="B196" s="41"/>
      <c r="C196" s="42"/>
      <c r="D196" s="220" t="s">
        <v>157</v>
      </c>
      <c r="E196" s="42"/>
      <c r="F196" s="221" t="s">
        <v>1975</v>
      </c>
      <c r="G196" s="42"/>
      <c r="H196" s="42"/>
      <c r="I196" s="222"/>
      <c r="J196" s="42"/>
      <c r="K196" s="42"/>
      <c r="L196" s="46"/>
      <c r="M196" s="223"/>
      <c r="N196" s="224"/>
      <c r="O196" s="87"/>
      <c r="P196" s="87"/>
      <c r="Q196" s="87"/>
      <c r="R196" s="87"/>
      <c r="S196" s="87"/>
      <c r="T196" s="88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157</v>
      </c>
      <c r="AU196" s="19" t="s">
        <v>85</v>
      </c>
    </row>
    <row r="197" s="2" customFormat="1" ht="16.5" customHeight="1">
      <c r="A197" s="40"/>
      <c r="B197" s="41"/>
      <c r="C197" s="207" t="s">
        <v>427</v>
      </c>
      <c r="D197" s="207" t="s">
        <v>150</v>
      </c>
      <c r="E197" s="208" t="s">
        <v>1977</v>
      </c>
      <c r="F197" s="209" t="s">
        <v>1978</v>
      </c>
      <c r="G197" s="210" t="s">
        <v>1848</v>
      </c>
      <c r="H197" s="211">
        <v>1</v>
      </c>
      <c r="I197" s="212"/>
      <c r="J197" s="213">
        <f>ROUND(I197*H197,2)</f>
        <v>0</v>
      </c>
      <c r="K197" s="209" t="s">
        <v>19</v>
      </c>
      <c r="L197" s="46"/>
      <c r="M197" s="214" t="s">
        <v>19</v>
      </c>
      <c r="N197" s="215" t="s">
        <v>48</v>
      </c>
      <c r="O197" s="87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8" t="s">
        <v>155</v>
      </c>
      <c r="AT197" s="218" t="s">
        <v>150</v>
      </c>
      <c r="AU197" s="218" t="s">
        <v>85</v>
      </c>
      <c r="AY197" s="19" t="s">
        <v>148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9" t="s">
        <v>155</v>
      </c>
      <c r="BK197" s="219">
        <f>ROUND(I197*H197,2)</f>
        <v>0</v>
      </c>
      <c r="BL197" s="19" t="s">
        <v>155</v>
      </c>
      <c r="BM197" s="218" t="s">
        <v>1979</v>
      </c>
    </row>
    <row r="198" s="2" customFormat="1">
      <c r="A198" s="40"/>
      <c r="B198" s="41"/>
      <c r="C198" s="42"/>
      <c r="D198" s="220" t="s">
        <v>157</v>
      </c>
      <c r="E198" s="42"/>
      <c r="F198" s="221" t="s">
        <v>1978</v>
      </c>
      <c r="G198" s="42"/>
      <c r="H198" s="42"/>
      <c r="I198" s="222"/>
      <c r="J198" s="42"/>
      <c r="K198" s="42"/>
      <c r="L198" s="46"/>
      <c r="M198" s="223"/>
      <c r="N198" s="224"/>
      <c r="O198" s="87"/>
      <c r="P198" s="87"/>
      <c r="Q198" s="87"/>
      <c r="R198" s="87"/>
      <c r="S198" s="87"/>
      <c r="T198" s="88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157</v>
      </c>
      <c r="AU198" s="19" t="s">
        <v>85</v>
      </c>
    </row>
    <row r="199" s="13" customFormat="1">
      <c r="A199" s="13"/>
      <c r="B199" s="227"/>
      <c r="C199" s="228"/>
      <c r="D199" s="220" t="s">
        <v>161</v>
      </c>
      <c r="E199" s="229" t="s">
        <v>19</v>
      </c>
      <c r="F199" s="230" t="s">
        <v>83</v>
      </c>
      <c r="G199" s="228"/>
      <c r="H199" s="231">
        <v>1</v>
      </c>
      <c r="I199" s="232"/>
      <c r="J199" s="228"/>
      <c r="K199" s="228"/>
      <c r="L199" s="233"/>
      <c r="M199" s="281"/>
      <c r="N199" s="282"/>
      <c r="O199" s="282"/>
      <c r="P199" s="282"/>
      <c r="Q199" s="282"/>
      <c r="R199" s="282"/>
      <c r="S199" s="282"/>
      <c r="T199" s="28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161</v>
      </c>
      <c r="AU199" s="237" t="s">
        <v>85</v>
      </c>
      <c r="AV199" s="13" t="s">
        <v>85</v>
      </c>
      <c r="AW199" s="13" t="s">
        <v>36</v>
      </c>
      <c r="AX199" s="13" t="s">
        <v>83</v>
      </c>
      <c r="AY199" s="237" t="s">
        <v>148</v>
      </c>
    </row>
    <row r="200" s="2" customFormat="1" ht="6.96" customHeight="1">
      <c r="A200" s="40"/>
      <c r="B200" s="62"/>
      <c r="C200" s="63"/>
      <c r="D200" s="63"/>
      <c r="E200" s="63"/>
      <c r="F200" s="63"/>
      <c r="G200" s="63"/>
      <c r="H200" s="63"/>
      <c r="I200" s="63"/>
      <c r="J200" s="63"/>
      <c r="K200" s="63"/>
      <c r="L200" s="46"/>
      <c r="M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</row>
  </sheetData>
  <sheetProtection sheet="1" autoFilter="0" formatColumns="0" formatRows="0" objects="1" scenarios="1" spinCount="100000" saltValue="lwr5p6owJX1LeWW+4GdKYBwvtUXTM17UoeYE5ktqX9xFMhii5gRKuhyVSoWNXoGYUw/0n8CzPugX6LEiRpBexw==" hashValue="xZ9sNj5KRqu9yPDIpnteF4AjP/AUSVwZZoJP4kAO+jgjmUZGcmzE364XPioeAHqifCJ81ivqdEyrCvKGZD4MBg==" algorithmName="SHA-512" password="CC35"/>
  <autoFilter ref="C83:K19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7" customFormat="1" ht="45" customHeight="1">
      <c r="B3" s="292"/>
      <c r="C3" s="293" t="s">
        <v>1980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1981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1982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1983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1984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1985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1986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1987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1988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1989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1990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82</v>
      </c>
      <c r="F18" s="299" t="s">
        <v>1991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1992</v>
      </c>
      <c r="F19" s="299" t="s">
        <v>1993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103</v>
      </c>
      <c r="F20" s="299" t="s">
        <v>1994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108</v>
      </c>
      <c r="F21" s="299" t="s">
        <v>109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1842</v>
      </c>
      <c r="F22" s="299" t="s">
        <v>1995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1996</v>
      </c>
      <c r="F23" s="299" t="s">
        <v>1997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1998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1999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2000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2001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2002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2003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2004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2005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2006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134</v>
      </c>
      <c r="F36" s="299"/>
      <c r="G36" s="299" t="s">
        <v>2007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2008</v>
      </c>
      <c r="F37" s="299"/>
      <c r="G37" s="299" t="s">
        <v>2009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56</v>
      </c>
      <c r="F38" s="299"/>
      <c r="G38" s="299" t="s">
        <v>2010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57</v>
      </c>
      <c r="F39" s="299"/>
      <c r="G39" s="299" t="s">
        <v>2011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135</v>
      </c>
      <c r="F40" s="299"/>
      <c r="G40" s="299" t="s">
        <v>2012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136</v>
      </c>
      <c r="F41" s="299"/>
      <c r="G41" s="299" t="s">
        <v>2013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2014</v>
      </c>
      <c r="F42" s="299"/>
      <c r="G42" s="299" t="s">
        <v>2015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2016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2017</v>
      </c>
      <c r="F44" s="299"/>
      <c r="G44" s="299" t="s">
        <v>2018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138</v>
      </c>
      <c r="F45" s="299"/>
      <c r="G45" s="299" t="s">
        <v>2019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2020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2021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2022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2023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2024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2025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2026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2027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2028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2029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2030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2031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2032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2033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2034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2035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2036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2037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2038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2039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2040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2041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2042</v>
      </c>
      <c r="D76" s="317"/>
      <c r="E76" s="317"/>
      <c r="F76" s="317" t="s">
        <v>2043</v>
      </c>
      <c r="G76" s="318"/>
      <c r="H76" s="317" t="s">
        <v>57</v>
      </c>
      <c r="I76" s="317" t="s">
        <v>60</v>
      </c>
      <c r="J76" s="317" t="s">
        <v>2044</v>
      </c>
      <c r="K76" s="316"/>
    </row>
    <row r="77" s="1" customFormat="1" ht="17.25" customHeight="1">
      <c r="B77" s="314"/>
      <c r="C77" s="319" t="s">
        <v>2045</v>
      </c>
      <c r="D77" s="319"/>
      <c r="E77" s="319"/>
      <c r="F77" s="320" t="s">
        <v>2046</v>
      </c>
      <c r="G77" s="321"/>
      <c r="H77" s="319"/>
      <c r="I77" s="319"/>
      <c r="J77" s="319" t="s">
        <v>2047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56</v>
      </c>
      <c r="D79" s="324"/>
      <c r="E79" s="324"/>
      <c r="F79" s="325" t="s">
        <v>2048</v>
      </c>
      <c r="G79" s="326"/>
      <c r="H79" s="302" t="s">
        <v>2049</v>
      </c>
      <c r="I79" s="302" t="s">
        <v>2050</v>
      </c>
      <c r="J79" s="302">
        <v>20</v>
      </c>
      <c r="K79" s="316"/>
    </row>
    <row r="80" s="1" customFormat="1" ht="15" customHeight="1">
      <c r="B80" s="314"/>
      <c r="C80" s="302" t="s">
        <v>2051</v>
      </c>
      <c r="D80" s="302"/>
      <c r="E80" s="302"/>
      <c r="F80" s="325" t="s">
        <v>2048</v>
      </c>
      <c r="G80" s="326"/>
      <c r="H80" s="302" t="s">
        <v>2052</v>
      </c>
      <c r="I80" s="302" t="s">
        <v>2050</v>
      </c>
      <c r="J80" s="302">
        <v>120</v>
      </c>
      <c r="K80" s="316"/>
    </row>
    <row r="81" s="1" customFormat="1" ht="15" customHeight="1">
      <c r="B81" s="327"/>
      <c r="C81" s="302" t="s">
        <v>2053</v>
      </c>
      <c r="D81" s="302"/>
      <c r="E81" s="302"/>
      <c r="F81" s="325" t="s">
        <v>2054</v>
      </c>
      <c r="G81" s="326"/>
      <c r="H81" s="302" t="s">
        <v>2055</v>
      </c>
      <c r="I81" s="302" t="s">
        <v>2050</v>
      </c>
      <c r="J81" s="302">
        <v>50</v>
      </c>
      <c r="K81" s="316"/>
    </row>
    <row r="82" s="1" customFormat="1" ht="15" customHeight="1">
      <c r="B82" s="327"/>
      <c r="C82" s="302" t="s">
        <v>2056</v>
      </c>
      <c r="D82" s="302"/>
      <c r="E82" s="302"/>
      <c r="F82" s="325" t="s">
        <v>2048</v>
      </c>
      <c r="G82" s="326"/>
      <c r="H82" s="302" t="s">
        <v>2057</v>
      </c>
      <c r="I82" s="302" t="s">
        <v>2058</v>
      </c>
      <c r="J82" s="302"/>
      <c r="K82" s="316"/>
    </row>
    <row r="83" s="1" customFormat="1" ht="15" customHeight="1">
      <c r="B83" s="327"/>
      <c r="C83" s="328" t="s">
        <v>2059</v>
      </c>
      <c r="D83" s="328"/>
      <c r="E83" s="328"/>
      <c r="F83" s="329" t="s">
        <v>2054</v>
      </c>
      <c r="G83" s="328"/>
      <c r="H83" s="328" t="s">
        <v>2060</v>
      </c>
      <c r="I83" s="328" t="s">
        <v>2050</v>
      </c>
      <c r="J83" s="328">
        <v>15</v>
      </c>
      <c r="K83" s="316"/>
    </row>
    <row r="84" s="1" customFormat="1" ht="15" customHeight="1">
      <c r="B84" s="327"/>
      <c r="C84" s="328" t="s">
        <v>2061</v>
      </c>
      <c r="D84" s="328"/>
      <c r="E84" s="328"/>
      <c r="F84" s="329" t="s">
        <v>2054</v>
      </c>
      <c r="G84" s="328"/>
      <c r="H84" s="328" t="s">
        <v>2062</v>
      </c>
      <c r="I84" s="328" t="s">
        <v>2050</v>
      </c>
      <c r="J84" s="328">
        <v>15</v>
      </c>
      <c r="K84" s="316"/>
    </row>
    <row r="85" s="1" customFormat="1" ht="15" customHeight="1">
      <c r="B85" s="327"/>
      <c r="C85" s="328" t="s">
        <v>2063</v>
      </c>
      <c r="D85" s="328"/>
      <c r="E85" s="328"/>
      <c r="F85" s="329" t="s">
        <v>2054</v>
      </c>
      <c r="G85" s="328"/>
      <c r="H85" s="328" t="s">
        <v>2064</v>
      </c>
      <c r="I85" s="328" t="s">
        <v>2050</v>
      </c>
      <c r="J85" s="328">
        <v>20</v>
      </c>
      <c r="K85" s="316"/>
    </row>
    <row r="86" s="1" customFormat="1" ht="15" customHeight="1">
      <c r="B86" s="327"/>
      <c r="C86" s="328" t="s">
        <v>2065</v>
      </c>
      <c r="D86" s="328"/>
      <c r="E86" s="328"/>
      <c r="F86" s="329" t="s">
        <v>2054</v>
      </c>
      <c r="G86" s="328"/>
      <c r="H86" s="328" t="s">
        <v>2066</v>
      </c>
      <c r="I86" s="328" t="s">
        <v>2050</v>
      </c>
      <c r="J86" s="328">
        <v>20</v>
      </c>
      <c r="K86" s="316"/>
    </row>
    <row r="87" s="1" customFormat="1" ht="15" customHeight="1">
      <c r="B87" s="327"/>
      <c r="C87" s="302" t="s">
        <v>2067</v>
      </c>
      <c r="D87" s="302"/>
      <c r="E87" s="302"/>
      <c r="F87" s="325" t="s">
        <v>2054</v>
      </c>
      <c r="G87" s="326"/>
      <c r="H87" s="302" t="s">
        <v>2068</v>
      </c>
      <c r="I87" s="302" t="s">
        <v>2050</v>
      </c>
      <c r="J87" s="302">
        <v>50</v>
      </c>
      <c r="K87" s="316"/>
    </row>
    <row r="88" s="1" customFormat="1" ht="15" customHeight="1">
      <c r="B88" s="327"/>
      <c r="C88" s="302" t="s">
        <v>2069</v>
      </c>
      <c r="D88" s="302"/>
      <c r="E88" s="302"/>
      <c r="F88" s="325" t="s">
        <v>2054</v>
      </c>
      <c r="G88" s="326"/>
      <c r="H88" s="302" t="s">
        <v>2070</v>
      </c>
      <c r="I88" s="302" t="s">
        <v>2050</v>
      </c>
      <c r="J88" s="302">
        <v>20</v>
      </c>
      <c r="K88" s="316"/>
    </row>
    <row r="89" s="1" customFormat="1" ht="15" customHeight="1">
      <c r="B89" s="327"/>
      <c r="C89" s="302" t="s">
        <v>2071</v>
      </c>
      <c r="D89" s="302"/>
      <c r="E89" s="302"/>
      <c r="F89" s="325" t="s">
        <v>2054</v>
      </c>
      <c r="G89" s="326"/>
      <c r="H89" s="302" t="s">
        <v>2072</v>
      </c>
      <c r="I89" s="302" t="s">
        <v>2050</v>
      </c>
      <c r="J89" s="302">
        <v>20</v>
      </c>
      <c r="K89" s="316"/>
    </row>
    <row r="90" s="1" customFormat="1" ht="15" customHeight="1">
      <c r="B90" s="327"/>
      <c r="C90" s="302" t="s">
        <v>2073</v>
      </c>
      <c r="D90" s="302"/>
      <c r="E90" s="302"/>
      <c r="F90" s="325" t="s">
        <v>2054</v>
      </c>
      <c r="G90" s="326"/>
      <c r="H90" s="302" t="s">
        <v>2074</v>
      </c>
      <c r="I90" s="302" t="s">
        <v>2050</v>
      </c>
      <c r="J90" s="302">
        <v>50</v>
      </c>
      <c r="K90" s="316"/>
    </row>
    <row r="91" s="1" customFormat="1" ht="15" customHeight="1">
      <c r="B91" s="327"/>
      <c r="C91" s="302" t="s">
        <v>2075</v>
      </c>
      <c r="D91" s="302"/>
      <c r="E91" s="302"/>
      <c r="F91" s="325" t="s">
        <v>2054</v>
      </c>
      <c r="G91" s="326"/>
      <c r="H91" s="302" t="s">
        <v>2075</v>
      </c>
      <c r="I91" s="302" t="s">
        <v>2050</v>
      </c>
      <c r="J91" s="302">
        <v>50</v>
      </c>
      <c r="K91" s="316"/>
    </row>
    <row r="92" s="1" customFormat="1" ht="15" customHeight="1">
      <c r="B92" s="327"/>
      <c r="C92" s="302" t="s">
        <v>2076</v>
      </c>
      <c r="D92" s="302"/>
      <c r="E92" s="302"/>
      <c r="F92" s="325" t="s">
        <v>2054</v>
      </c>
      <c r="G92" s="326"/>
      <c r="H92" s="302" t="s">
        <v>2077</v>
      </c>
      <c r="I92" s="302" t="s">
        <v>2050</v>
      </c>
      <c r="J92" s="302">
        <v>255</v>
      </c>
      <c r="K92" s="316"/>
    </row>
    <row r="93" s="1" customFormat="1" ht="15" customHeight="1">
      <c r="B93" s="327"/>
      <c r="C93" s="302" t="s">
        <v>2078</v>
      </c>
      <c r="D93" s="302"/>
      <c r="E93" s="302"/>
      <c r="F93" s="325" t="s">
        <v>2048</v>
      </c>
      <c r="G93" s="326"/>
      <c r="H93" s="302" t="s">
        <v>2079</v>
      </c>
      <c r="I93" s="302" t="s">
        <v>2080</v>
      </c>
      <c r="J93" s="302"/>
      <c r="K93" s="316"/>
    </row>
    <row r="94" s="1" customFormat="1" ht="15" customHeight="1">
      <c r="B94" s="327"/>
      <c r="C94" s="302" t="s">
        <v>2081</v>
      </c>
      <c r="D94" s="302"/>
      <c r="E94" s="302"/>
      <c r="F94" s="325" t="s">
        <v>2048</v>
      </c>
      <c r="G94" s="326"/>
      <c r="H94" s="302" t="s">
        <v>2082</v>
      </c>
      <c r="I94" s="302" t="s">
        <v>2083</v>
      </c>
      <c r="J94" s="302"/>
      <c r="K94" s="316"/>
    </row>
    <row r="95" s="1" customFormat="1" ht="15" customHeight="1">
      <c r="B95" s="327"/>
      <c r="C95" s="302" t="s">
        <v>2084</v>
      </c>
      <c r="D95" s="302"/>
      <c r="E95" s="302"/>
      <c r="F95" s="325" t="s">
        <v>2048</v>
      </c>
      <c r="G95" s="326"/>
      <c r="H95" s="302" t="s">
        <v>2084</v>
      </c>
      <c r="I95" s="302" t="s">
        <v>2083</v>
      </c>
      <c r="J95" s="302"/>
      <c r="K95" s="316"/>
    </row>
    <row r="96" s="1" customFormat="1" ht="15" customHeight="1">
      <c r="B96" s="327"/>
      <c r="C96" s="302" t="s">
        <v>41</v>
      </c>
      <c r="D96" s="302"/>
      <c r="E96" s="302"/>
      <c r="F96" s="325" t="s">
        <v>2048</v>
      </c>
      <c r="G96" s="326"/>
      <c r="H96" s="302" t="s">
        <v>2085</v>
      </c>
      <c r="I96" s="302" t="s">
        <v>2083</v>
      </c>
      <c r="J96" s="302"/>
      <c r="K96" s="316"/>
    </row>
    <row r="97" s="1" customFormat="1" ht="15" customHeight="1">
      <c r="B97" s="327"/>
      <c r="C97" s="302" t="s">
        <v>51</v>
      </c>
      <c r="D97" s="302"/>
      <c r="E97" s="302"/>
      <c r="F97" s="325" t="s">
        <v>2048</v>
      </c>
      <c r="G97" s="326"/>
      <c r="H97" s="302" t="s">
        <v>2086</v>
      </c>
      <c r="I97" s="302" t="s">
        <v>2083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2087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2042</v>
      </c>
      <c r="D103" s="317"/>
      <c r="E103" s="317"/>
      <c r="F103" s="317" t="s">
        <v>2043</v>
      </c>
      <c r="G103" s="318"/>
      <c r="H103" s="317" t="s">
        <v>57</v>
      </c>
      <c r="I103" s="317" t="s">
        <v>60</v>
      </c>
      <c r="J103" s="317" t="s">
        <v>2044</v>
      </c>
      <c r="K103" s="316"/>
    </row>
    <row r="104" s="1" customFormat="1" ht="17.25" customHeight="1">
      <c r="B104" s="314"/>
      <c r="C104" s="319" t="s">
        <v>2045</v>
      </c>
      <c r="D104" s="319"/>
      <c r="E104" s="319"/>
      <c r="F104" s="320" t="s">
        <v>2046</v>
      </c>
      <c r="G104" s="321"/>
      <c r="H104" s="319"/>
      <c r="I104" s="319"/>
      <c r="J104" s="319" t="s">
        <v>2047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56</v>
      </c>
      <c r="D106" s="324"/>
      <c r="E106" s="324"/>
      <c r="F106" s="325" t="s">
        <v>2048</v>
      </c>
      <c r="G106" s="302"/>
      <c r="H106" s="302" t="s">
        <v>2088</v>
      </c>
      <c r="I106" s="302" t="s">
        <v>2050</v>
      </c>
      <c r="J106" s="302">
        <v>20</v>
      </c>
      <c r="K106" s="316"/>
    </row>
    <row r="107" s="1" customFormat="1" ht="15" customHeight="1">
      <c r="B107" s="314"/>
      <c r="C107" s="302" t="s">
        <v>2051</v>
      </c>
      <c r="D107" s="302"/>
      <c r="E107" s="302"/>
      <c r="F107" s="325" t="s">
        <v>2048</v>
      </c>
      <c r="G107" s="302"/>
      <c r="H107" s="302" t="s">
        <v>2088</v>
      </c>
      <c r="I107" s="302" t="s">
        <v>2050</v>
      </c>
      <c r="J107" s="302">
        <v>120</v>
      </c>
      <c r="K107" s="316"/>
    </row>
    <row r="108" s="1" customFormat="1" ht="15" customHeight="1">
      <c r="B108" s="327"/>
      <c r="C108" s="302" t="s">
        <v>2053</v>
      </c>
      <c r="D108" s="302"/>
      <c r="E108" s="302"/>
      <c r="F108" s="325" t="s">
        <v>2054</v>
      </c>
      <c r="G108" s="302"/>
      <c r="H108" s="302" t="s">
        <v>2088</v>
      </c>
      <c r="I108" s="302" t="s">
        <v>2050</v>
      </c>
      <c r="J108" s="302">
        <v>50</v>
      </c>
      <c r="K108" s="316"/>
    </row>
    <row r="109" s="1" customFormat="1" ht="15" customHeight="1">
      <c r="B109" s="327"/>
      <c r="C109" s="302" t="s">
        <v>2056</v>
      </c>
      <c r="D109" s="302"/>
      <c r="E109" s="302"/>
      <c r="F109" s="325" t="s">
        <v>2048</v>
      </c>
      <c r="G109" s="302"/>
      <c r="H109" s="302" t="s">
        <v>2088</v>
      </c>
      <c r="I109" s="302" t="s">
        <v>2058</v>
      </c>
      <c r="J109" s="302"/>
      <c r="K109" s="316"/>
    </row>
    <row r="110" s="1" customFormat="1" ht="15" customHeight="1">
      <c r="B110" s="327"/>
      <c r="C110" s="302" t="s">
        <v>2067</v>
      </c>
      <c r="D110" s="302"/>
      <c r="E110" s="302"/>
      <c r="F110" s="325" t="s">
        <v>2054</v>
      </c>
      <c r="G110" s="302"/>
      <c r="H110" s="302" t="s">
        <v>2088</v>
      </c>
      <c r="I110" s="302" t="s">
        <v>2050</v>
      </c>
      <c r="J110" s="302">
        <v>50</v>
      </c>
      <c r="K110" s="316"/>
    </row>
    <row r="111" s="1" customFormat="1" ht="15" customHeight="1">
      <c r="B111" s="327"/>
      <c r="C111" s="302" t="s">
        <v>2075</v>
      </c>
      <c r="D111" s="302"/>
      <c r="E111" s="302"/>
      <c r="F111" s="325" t="s">
        <v>2054</v>
      </c>
      <c r="G111" s="302"/>
      <c r="H111" s="302" t="s">
        <v>2088</v>
      </c>
      <c r="I111" s="302" t="s">
        <v>2050</v>
      </c>
      <c r="J111" s="302">
        <v>50</v>
      </c>
      <c r="K111" s="316"/>
    </row>
    <row r="112" s="1" customFormat="1" ht="15" customHeight="1">
      <c r="B112" s="327"/>
      <c r="C112" s="302" t="s">
        <v>2073</v>
      </c>
      <c r="D112" s="302"/>
      <c r="E112" s="302"/>
      <c r="F112" s="325" t="s">
        <v>2054</v>
      </c>
      <c r="G112" s="302"/>
      <c r="H112" s="302" t="s">
        <v>2088</v>
      </c>
      <c r="I112" s="302" t="s">
        <v>2050</v>
      </c>
      <c r="J112" s="302">
        <v>50</v>
      </c>
      <c r="K112" s="316"/>
    </row>
    <row r="113" s="1" customFormat="1" ht="15" customHeight="1">
      <c r="B113" s="327"/>
      <c r="C113" s="302" t="s">
        <v>56</v>
      </c>
      <c r="D113" s="302"/>
      <c r="E113" s="302"/>
      <c r="F113" s="325" t="s">
        <v>2048</v>
      </c>
      <c r="G113" s="302"/>
      <c r="H113" s="302" t="s">
        <v>2089</v>
      </c>
      <c r="I113" s="302" t="s">
        <v>2050</v>
      </c>
      <c r="J113" s="302">
        <v>20</v>
      </c>
      <c r="K113" s="316"/>
    </row>
    <row r="114" s="1" customFormat="1" ht="15" customHeight="1">
      <c r="B114" s="327"/>
      <c r="C114" s="302" t="s">
        <v>2090</v>
      </c>
      <c r="D114" s="302"/>
      <c r="E114" s="302"/>
      <c r="F114" s="325" t="s">
        <v>2048</v>
      </c>
      <c r="G114" s="302"/>
      <c r="H114" s="302" t="s">
        <v>2091</v>
      </c>
      <c r="I114" s="302" t="s">
        <v>2050</v>
      </c>
      <c r="J114" s="302">
        <v>120</v>
      </c>
      <c r="K114" s="316"/>
    </row>
    <row r="115" s="1" customFormat="1" ht="15" customHeight="1">
      <c r="B115" s="327"/>
      <c r="C115" s="302" t="s">
        <v>41</v>
      </c>
      <c r="D115" s="302"/>
      <c r="E115" s="302"/>
      <c r="F115" s="325" t="s">
        <v>2048</v>
      </c>
      <c r="G115" s="302"/>
      <c r="H115" s="302" t="s">
        <v>2092</v>
      </c>
      <c r="I115" s="302" t="s">
        <v>2083</v>
      </c>
      <c r="J115" s="302"/>
      <c r="K115" s="316"/>
    </row>
    <row r="116" s="1" customFormat="1" ht="15" customHeight="1">
      <c r="B116" s="327"/>
      <c r="C116" s="302" t="s">
        <v>51</v>
      </c>
      <c r="D116" s="302"/>
      <c r="E116" s="302"/>
      <c r="F116" s="325" t="s">
        <v>2048</v>
      </c>
      <c r="G116" s="302"/>
      <c r="H116" s="302" t="s">
        <v>2093</v>
      </c>
      <c r="I116" s="302" t="s">
        <v>2083</v>
      </c>
      <c r="J116" s="302"/>
      <c r="K116" s="316"/>
    </row>
    <row r="117" s="1" customFormat="1" ht="15" customHeight="1">
      <c r="B117" s="327"/>
      <c r="C117" s="302" t="s">
        <v>60</v>
      </c>
      <c r="D117" s="302"/>
      <c r="E117" s="302"/>
      <c r="F117" s="325" t="s">
        <v>2048</v>
      </c>
      <c r="G117" s="302"/>
      <c r="H117" s="302" t="s">
        <v>2094</v>
      </c>
      <c r="I117" s="302" t="s">
        <v>2095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2096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2042</v>
      </c>
      <c r="D123" s="317"/>
      <c r="E123" s="317"/>
      <c r="F123" s="317" t="s">
        <v>2043</v>
      </c>
      <c r="G123" s="318"/>
      <c r="H123" s="317" t="s">
        <v>57</v>
      </c>
      <c r="I123" s="317" t="s">
        <v>60</v>
      </c>
      <c r="J123" s="317" t="s">
        <v>2044</v>
      </c>
      <c r="K123" s="346"/>
    </row>
    <row r="124" s="1" customFormat="1" ht="17.25" customHeight="1">
      <c r="B124" s="345"/>
      <c r="C124" s="319" t="s">
        <v>2045</v>
      </c>
      <c r="D124" s="319"/>
      <c r="E124" s="319"/>
      <c r="F124" s="320" t="s">
        <v>2046</v>
      </c>
      <c r="G124" s="321"/>
      <c r="H124" s="319"/>
      <c r="I124" s="319"/>
      <c r="J124" s="319" t="s">
        <v>2047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2051</v>
      </c>
      <c r="D126" s="324"/>
      <c r="E126" s="324"/>
      <c r="F126" s="325" t="s">
        <v>2048</v>
      </c>
      <c r="G126" s="302"/>
      <c r="H126" s="302" t="s">
        <v>2088</v>
      </c>
      <c r="I126" s="302" t="s">
        <v>2050</v>
      </c>
      <c r="J126" s="302">
        <v>120</v>
      </c>
      <c r="K126" s="350"/>
    </row>
    <row r="127" s="1" customFormat="1" ht="15" customHeight="1">
      <c r="B127" s="347"/>
      <c r="C127" s="302" t="s">
        <v>2097</v>
      </c>
      <c r="D127" s="302"/>
      <c r="E127" s="302"/>
      <c r="F127" s="325" t="s">
        <v>2048</v>
      </c>
      <c r="G127" s="302"/>
      <c r="H127" s="302" t="s">
        <v>2098</v>
      </c>
      <c r="I127" s="302" t="s">
        <v>2050</v>
      </c>
      <c r="J127" s="302" t="s">
        <v>2099</v>
      </c>
      <c r="K127" s="350"/>
    </row>
    <row r="128" s="1" customFormat="1" ht="15" customHeight="1">
      <c r="B128" s="347"/>
      <c r="C128" s="302" t="s">
        <v>1996</v>
      </c>
      <c r="D128" s="302"/>
      <c r="E128" s="302"/>
      <c r="F128" s="325" t="s">
        <v>2048</v>
      </c>
      <c r="G128" s="302"/>
      <c r="H128" s="302" t="s">
        <v>2100</v>
      </c>
      <c r="I128" s="302" t="s">
        <v>2050</v>
      </c>
      <c r="J128" s="302" t="s">
        <v>2099</v>
      </c>
      <c r="K128" s="350"/>
    </row>
    <row r="129" s="1" customFormat="1" ht="15" customHeight="1">
      <c r="B129" s="347"/>
      <c r="C129" s="302" t="s">
        <v>2059</v>
      </c>
      <c r="D129" s="302"/>
      <c r="E129" s="302"/>
      <c r="F129" s="325" t="s">
        <v>2054</v>
      </c>
      <c r="G129" s="302"/>
      <c r="H129" s="302" t="s">
        <v>2060</v>
      </c>
      <c r="I129" s="302" t="s">
        <v>2050</v>
      </c>
      <c r="J129" s="302">
        <v>15</v>
      </c>
      <c r="K129" s="350"/>
    </row>
    <row r="130" s="1" customFormat="1" ht="15" customHeight="1">
      <c r="B130" s="347"/>
      <c r="C130" s="328" t="s">
        <v>2061</v>
      </c>
      <c r="D130" s="328"/>
      <c r="E130" s="328"/>
      <c r="F130" s="329" t="s">
        <v>2054</v>
      </c>
      <c r="G130" s="328"/>
      <c r="H130" s="328" t="s">
        <v>2062</v>
      </c>
      <c r="I130" s="328" t="s">
        <v>2050</v>
      </c>
      <c r="J130" s="328">
        <v>15</v>
      </c>
      <c r="K130" s="350"/>
    </row>
    <row r="131" s="1" customFormat="1" ht="15" customHeight="1">
      <c r="B131" s="347"/>
      <c r="C131" s="328" t="s">
        <v>2063</v>
      </c>
      <c r="D131" s="328"/>
      <c r="E131" s="328"/>
      <c r="F131" s="329" t="s">
        <v>2054</v>
      </c>
      <c r="G131" s="328"/>
      <c r="H131" s="328" t="s">
        <v>2064</v>
      </c>
      <c r="I131" s="328" t="s">
        <v>2050</v>
      </c>
      <c r="J131" s="328">
        <v>20</v>
      </c>
      <c r="K131" s="350"/>
    </row>
    <row r="132" s="1" customFormat="1" ht="15" customHeight="1">
      <c r="B132" s="347"/>
      <c r="C132" s="328" t="s">
        <v>2065</v>
      </c>
      <c r="D132" s="328"/>
      <c r="E132" s="328"/>
      <c r="F132" s="329" t="s">
        <v>2054</v>
      </c>
      <c r="G132" s="328"/>
      <c r="H132" s="328" t="s">
        <v>2066</v>
      </c>
      <c r="I132" s="328" t="s">
        <v>2050</v>
      </c>
      <c r="J132" s="328">
        <v>20</v>
      </c>
      <c r="K132" s="350"/>
    </row>
    <row r="133" s="1" customFormat="1" ht="15" customHeight="1">
      <c r="B133" s="347"/>
      <c r="C133" s="302" t="s">
        <v>2053</v>
      </c>
      <c r="D133" s="302"/>
      <c r="E133" s="302"/>
      <c r="F133" s="325" t="s">
        <v>2054</v>
      </c>
      <c r="G133" s="302"/>
      <c r="H133" s="302" t="s">
        <v>2088</v>
      </c>
      <c r="I133" s="302" t="s">
        <v>2050</v>
      </c>
      <c r="J133" s="302">
        <v>50</v>
      </c>
      <c r="K133" s="350"/>
    </row>
    <row r="134" s="1" customFormat="1" ht="15" customHeight="1">
      <c r="B134" s="347"/>
      <c r="C134" s="302" t="s">
        <v>2067</v>
      </c>
      <c r="D134" s="302"/>
      <c r="E134" s="302"/>
      <c r="F134" s="325" t="s">
        <v>2054</v>
      </c>
      <c r="G134" s="302"/>
      <c r="H134" s="302" t="s">
        <v>2088</v>
      </c>
      <c r="I134" s="302" t="s">
        <v>2050</v>
      </c>
      <c r="J134" s="302">
        <v>50</v>
      </c>
      <c r="K134" s="350"/>
    </row>
    <row r="135" s="1" customFormat="1" ht="15" customHeight="1">
      <c r="B135" s="347"/>
      <c r="C135" s="302" t="s">
        <v>2073</v>
      </c>
      <c r="D135" s="302"/>
      <c r="E135" s="302"/>
      <c r="F135" s="325" t="s">
        <v>2054</v>
      </c>
      <c r="G135" s="302"/>
      <c r="H135" s="302" t="s">
        <v>2088</v>
      </c>
      <c r="I135" s="302" t="s">
        <v>2050</v>
      </c>
      <c r="J135" s="302">
        <v>50</v>
      </c>
      <c r="K135" s="350"/>
    </row>
    <row r="136" s="1" customFormat="1" ht="15" customHeight="1">
      <c r="B136" s="347"/>
      <c r="C136" s="302" t="s">
        <v>2075</v>
      </c>
      <c r="D136" s="302"/>
      <c r="E136" s="302"/>
      <c r="F136" s="325" t="s">
        <v>2054</v>
      </c>
      <c r="G136" s="302"/>
      <c r="H136" s="302" t="s">
        <v>2088</v>
      </c>
      <c r="I136" s="302" t="s">
        <v>2050</v>
      </c>
      <c r="J136" s="302">
        <v>50</v>
      </c>
      <c r="K136" s="350"/>
    </row>
    <row r="137" s="1" customFormat="1" ht="15" customHeight="1">
      <c r="B137" s="347"/>
      <c r="C137" s="302" t="s">
        <v>2076</v>
      </c>
      <c r="D137" s="302"/>
      <c r="E137" s="302"/>
      <c r="F137" s="325" t="s">
        <v>2054</v>
      </c>
      <c r="G137" s="302"/>
      <c r="H137" s="302" t="s">
        <v>2101</v>
      </c>
      <c r="I137" s="302" t="s">
        <v>2050</v>
      </c>
      <c r="J137" s="302">
        <v>255</v>
      </c>
      <c r="K137" s="350"/>
    </row>
    <row r="138" s="1" customFormat="1" ht="15" customHeight="1">
      <c r="B138" s="347"/>
      <c r="C138" s="302" t="s">
        <v>2078</v>
      </c>
      <c r="D138" s="302"/>
      <c r="E138" s="302"/>
      <c r="F138" s="325" t="s">
        <v>2048</v>
      </c>
      <c r="G138" s="302"/>
      <c r="H138" s="302" t="s">
        <v>2102</v>
      </c>
      <c r="I138" s="302" t="s">
        <v>2080</v>
      </c>
      <c r="J138" s="302"/>
      <c r="K138" s="350"/>
    </row>
    <row r="139" s="1" customFormat="1" ht="15" customHeight="1">
      <c r="B139" s="347"/>
      <c r="C139" s="302" t="s">
        <v>2081</v>
      </c>
      <c r="D139" s="302"/>
      <c r="E139" s="302"/>
      <c r="F139" s="325" t="s">
        <v>2048</v>
      </c>
      <c r="G139" s="302"/>
      <c r="H139" s="302" t="s">
        <v>2103</v>
      </c>
      <c r="I139" s="302" t="s">
        <v>2083</v>
      </c>
      <c r="J139" s="302"/>
      <c r="K139" s="350"/>
    </row>
    <row r="140" s="1" customFormat="1" ht="15" customHeight="1">
      <c r="B140" s="347"/>
      <c r="C140" s="302" t="s">
        <v>2084</v>
      </c>
      <c r="D140" s="302"/>
      <c r="E140" s="302"/>
      <c r="F140" s="325" t="s">
        <v>2048</v>
      </c>
      <c r="G140" s="302"/>
      <c r="H140" s="302" t="s">
        <v>2084</v>
      </c>
      <c r="I140" s="302" t="s">
        <v>2083</v>
      </c>
      <c r="J140" s="302"/>
      <c r="K140" s="350"/>
    </row>
    <row r="141" s="1" customFormat="1" ht="15" customHeight="1">
      <c r="B141" s="347"/>
      <c r="C141" s="302" t="s">
        <v>41</v>
      </c>
      <c r="D141" s="302"/>
      <c r="E141" s="302"/>
      <c r="F141" s="325" t="s">
        <v>2048</v>
      </c>
      <c r="G141" s="302"/>
      <c r="H141" s="302" t="s">
        <v>2104</v>
      </c>
      <c r="I141" s="302" t="s">
        <v>2083</v>
      </c>
      <c r="J141" s="302"/>
      <c r="K141" s="350"/>
    </row>
    <row r="142" s="1" customFormat="1" ht="15" customHeight="1">
      <c r="B142" s="347"/>
      <c r="C142" s="302" t="s">
        <v>2105</v>
      </c>
      <c r="D142" s="302"/>
      <c r="E142" s="302"/>
      <c r="F142" s="325" t="s">
        <v>2048</v>
      </c>
      <c r="G142" s="302"/>
      <c r="H142" s="302" t="s">
        <v>2106</v>
      </c>
      <c r="I142" s="302" t="s">
        <v>2083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2107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2042</v>
      </c>
      <c r="D148" s="317"/>
      <c r="E148" s="317"/>
      <c r="F148" s="317" t="s">
        <v>2043</v>
      </c>
      <c r="G148" s="318"/>
      <c r="H148" s="317" t="s">
        <v>57</v>
      </c>
      <c r="I148" s="317" t="s">
        <v>60</v>
      </c>
      <c r="J148" s="317" t="s">
        <v>2044</v>
      </c>
      <c r="K148" s="316"/>
    </row>
    <row r="149" s="1" customFormat="1" ht="17.25" customHeight="1">
      <c r="B149" s="314"/>
      <c r="C149" s="319" t="s">
        <v>2045</v>
      </c>
      <c r="D149" s="319"/>
      <c r="E149" s="319"/>
      <c r="F149" s="320" t="s">
        <v>2046</v>
      </c>
      <c r="G149" s="321"/>
      <c r="H149" s="319"/>
      <c r="I149" s="319"/>
      <c r="J149" s="319" t="s">
        <v>2047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2051</v>
      </c>
      <c r="D151" s="302"/>
      <c r="E151" s="302"/>
      <c r="F151" s="355" t="s">
        <v>2048</v>
      </c>
      <c r="G151" s="302"/>
      <c r="H151" s="354" t="s">
        <v>2088</v>
      </c>
      <c r="I151" s="354" t="s">
        <v>2050</v>
      </c>
      <c r="J151" s="354">
        <v>120</v>
      </c>
      <c r="K151" s="350"/>
    </row>
    <row r="152" s="1" customFormat="1" ht="15" customHeight="1">
      <c r="B152" s="327"/>
      <c r="C152" s="354" t="s">
        <v>2097</v>
      </c>
      <c r="D152" s="302"/>
      <c r="E152" s="302"/>
      <c r="F152" s="355" t="s">
        <v>2048</v>
      </c>
      <c r="G152" s="302"/>
      <c r="H152" s="354" t="s">
        <v>2108</v>
      </c>
      <c r="I152" s="354" t="s">
        <v>2050</v>
      </c>
      <c r="J152" s="354" t="s">
        <v>2099</v>
      </c>
      <c r="K152" s="350"/>
    </row>
    <row r="153" s="1" customFormat="1" ht="15" customHeight="1">
      <c r="B153" s="327"/>
      <c r="C153" s="354" t="s">
        <v>1996</v>
      </c>
      <c r="D153" s="302"/>
      <c r="E153" s="302"/>
      <c r="F153" s="355" t="s">
        <v>2048</v>
      </c>
      <c r="G153" s="302"/>
      <c r="H153" s="354" t="s">
        <v>2109</v>
      </c>
      <c r="I153" s="354" t="s">
        <v>2050</v>
      </c>
      <c r="J153" s="354" t="s">
        <v>2099</v>
      </c>
      <c r="K153" s="350"/>
    </row>
    <row r="154" s="1" customFormat="1" ht="15" customHeight="1">
      <c r="B154" s="327"/>
      <c r="C154" s="354" t="s">
        <v>2053</v>
      </c>
      <c r="D154" s="302"/>
      <c r="E154" s="302"/>
      <c r="F154" s="355" t="s">
        <v>2054</v>
      </c>
      <c r="G154" s="302"/>
      <c r="H154" s="354" t="s">
        <v>2088</v>
      </c>
      <c r="I154" s="354" t="s">
        <v>2050</v>
      </c>
      <c r="J154" s="354">
        <v>50</v>
      </c>
      <c r="K154" s="350"/>
    </row>
    <row r="155" s="1" customFormat="1" ht="15" customHeight="1">
      <c r="B155" s="327"/>
      <c r="C155" s="354" t="s">
        <v>2056</v>
      </c>
      <c r="D155" s="302"/>
      <c r="E155" s="302"/>
      <c r="F155" s="355" t="s">
        <v>2048</v>
      </c>
      <c r="G155" s="302"/>
      <c r="H155" s="354" t="s">
        <v>2088</v>
      </c>
      <c r="I155" s="354" t="s">
        <v>2058</v>
      </c>
      <c r="J155" s="354"/>
      <c r="K155" s="350"/>
    </row>
    <row r="156" s="1" customFormat="1" ht="15" customHeight="1">
      <c r="B156" s="327"/>
      <c r="C156" s="354" t="s">
        <v>2067</v>
      </c>
      <c r="D156" s="302"/>
      <c r="E156" s="302"/>
      <c r="F156" s="355" t="s">
        <v>2054</v>
      </c>
      <c r="G156" s="302"/>
      <c r="H156" s="354" t="s">
        <v>2088</v>
      </c>
      <c r="I156" s="354" t="s">
        <v>2050</v>
      </c>
      <c r="J156" s="354">
        <v>50</v>
      </c>
      <c r="K156" s="350"/>
    </row>
    <row r="157" s="1" customFormat="1" ht="15" customHeight="1">
      <c r="B157" s="327"/>
      <c r="C157" s="354" t="s">
        <v>2075</v>
      </c>
      <c r="D157" s="302"/>
      <c r="E157" s="302"/>
      <c r="F157" s="355" t="s">
        <v>2054</v>
      </c>
      <c r="G157" s="302"/>
      <c r="H157" s="354" t="s">
        <v>2088</v>
      </c>
      <c r="I157" s="354" t="s">
        <v>2050</v>
      </c>
      <c r="J157" s="354">
        <v>50</v>
      </c>
      <c r="K157" s="350"/>
    </row>
    <row r="158" s="1" customFormat="1" ht="15" customHeight="1">
      <c r="B158" s="327"/>
      <c r="C158" s="354" t="s">
        <v>2073</v>
      </c>
      <c r="D158" s="302"/>
      <c r="E158" s="302"/>
      <c r="F158" s="355" t="s">
        <v>2054</v>
      </c>
      <c r="G158" s="302"/>
      <c r="H158" s="354" t="s">
        <v>2088</v>
      </c>
      <c r="I158" s="354" t="s">
        <v>2050</v>
      </c>
      <c r="J158" s="354">
        <v>50</v>
      </c>
      <c r="K158" s="350"/>
    </row>
    <row r="159" s="1" customFormat="1" ht="15" customHeight="1">
      <c r="B159" s="327"/>
      <c r="C159" s="354" t="s">
        <v>116</v>
      </c>
      <c r="D159" s="302"/>
      <c r="E159" s="302"/>
      <c r="F159" s="355" t="s">
        <v>2048</v>
      </c>
      <c r="G159" s="302"/>
      <c r="H159" s="354" t="s">
        <v>2110</v>
      </c>
      <c r="I159" s="354" t="s">
        <v>2050</v>
      </c>
      <c r="J159" s="354" t="s">
        <v>2111</v>
      </c>
      <c r="K159" s="350"/>
    </row>
    <row r="160" s="1" customFormat="1" ht="15" customHeight="1">
      <c r="B160" s="327"/>
      <c r="C160" s="354" t="s">
        <v>2112</v>
      </c>
      <c r="D160" s="302"/>
      <c r="E160" s="302"/>
      <c r="F160" s="355" t="s">
        <v>2048</v>
      </c>
      <c r="G160" s="302"/>
      <c r="H160" s="354" t="s">
        <v>2113</v>
      </c>
      <c r="I160" s="354" t="s">
        <v>2083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2114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2042</v>
      </c>
      <c r="D166" s="317"/>
      <c r="E166" s="317"/>
      <c r="F166" s="317" t="s">
        <v>2043</v>
      </c>
      <c r="G166" s="359"/>
      <c r="H166" s="360" t="s">
        <v>57</v>
      </c>
      <c r="I166" s="360" t="s">
        <v>60</v>
      </c>
      <c r="J166" s="317" t="s">
        <v>2044</v>
      </c>
      <c r="K166" s="294"/>
    </row>
    <row r="167" s="1" customFormat="1" ht="17.25" customHeight="1">
      <c r="B167" s="295"/>
      <c r="C167" s="319" t="s">
        <v>2045</v>
      </c>
      <c r="D167" s="319"/>
      <c r="E167" s="319"/>
      <c r="F167" s="320" t="s">
        <v>2046</v>
      </c>
      <c r="G167" s="361"/>
      <c r="H167" s="362"/>
      <c r="I167" s="362"/>
      <c r="J167" s="319" t="s">
        <v>2047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2051</v>
      </c>
      <c r="D169" s="302"/>
      <c r="E169" s="302"/>
      <c r="F169" s="325" t="s">
        <v>2048</v>
      </c>
      <c r="G169" s="302"/>
      <c r="H169" s="302" t="s">
        <v>2088</v>
      </c>
      <c r="I169" s="302" t="s">
        <v>2050</v>
      </c>
      <c r="J169" s="302">
        <v>120</v>
      </c>
      <c r="K169" s="350"/>
    </row>
    <row r="170" s="1" customFormat="1" ht="15" customHeight="1">
      <c r="B170" s="327"/>
      <c r="C170" s="302" t="s">
        <v>2097</v>
      </c>
      <c r="D170" s="302"/>
      <c r="E170" s="302"/>
      <c r="F170" s="325" t="s">
        <v>2048</v>
      </c>
      <c r="G170" s="302"/>
      <c r="H170" s="302" t="s">
        <v>2098</v>
      </c>
      <c r="I170" s="302" t="s">
        <v>2050</v>
      </c>
      <c r="J170" s="302" t="s">
        <v>2099</v>
      </c>
      <c r="K170" s="350"/>
    </row>
    <row r="171" s="1" customFormat="1" ht="15" customHeight="1">
      <c r="B171" s="327"/>
      <c r="C171" s="302" t="s">
        <v>1996</v>
      </c>
      <c r="D171" s="302"/>
      <c r="E171" s="302"/>
      <c r="F171" s="325" t="s">
        <v>2048</v>
      </c>
      <c r="G171" s="302"/>
      <c r="H171" s="302" t="s">
        <v>2115</v>
      </c>
      <c r="I171" s="302" t="s">
        <v>2050</v>
      </c>
      <c r="J171" s="302" t="s">
        <v>2099</v>
      </c>
      <c r="K171" s="350"/>
    </row>
    <row r="172" s="1" customFormat="1" ht="15" customHeight="1">
      <c r="B172" s="327"/>
      <c r="C172" s="302" t="s">
        <v>2053</v>
      </c>
      <c r="D172" s="302"/>
      <c r="E172" s="302"/>
      <c r="F172" s="325" t="s">
        <v>2054</v>
      </c>
      <c r="G172" s="302"/>
      <c r="H172" s="302" t="s">
        <v>2115</v>
      </c>
      <c r="I172" s="302" t="s">
        <v>2050</v>
      </c>
      <c r="J172" s="302">
        <v>50</v>
      </c>
      <c r="K172" s="350"/>
    </row>
    <row r="173" s="1" customFormat="1" ht="15" customHeight="1">
      <c r="B173" s="327"/>
      <c r="C173" s="302" t="s">
        <v>2056</v>
      </c>
      <c r="D173" s="302"/>
      <c r="E173" s="302"/>
      <c r="F173" s="325" t="s">
        <v>2048</v>
      </c>
      <c r="G173" s="302"/>
      <c r="H173" s="302" t="s">
        <v>2115</v>
      </c>
      <c r="I173" s="302" t="s">
        <v>2058</v>
      </c>
      <c r="J173" s="302"/>
      <c r="K173" s="350"/>
    </row>
    <row r="174" s="1" customFormat="1" ht="15" customHeight="1">
      <c r="B174" s="327"/>
      <c r="C174" s="302" t="s">
        <v>2067</v>
      </c>
      <c r="D174" s="302"/>
      <c r="E174" s="302"/>
      <c r="F174" s="325" t="s">
        <v>2054</v>
      </c>
      <c r="G174" s="302"/>
      <c r="H174" s="302" t="s">
        <v>2115</v>
      </c>
      <c r="I174" s="302" t="s">
        <v>2050</v>
      </c>
      <c r="J174" s="302">
        <v>50</v>
      </c>
      <c r="K174" s="350"/>
    </row>
    <row r="175" s="1" customFormat="1" ht="15" customHeight="1">
      <c r="B175" s="327"/>
      <c r="C175" s="302" t="s">
        <v>2075</v>
      </c>
      <c r="D175" s="302"/>
      <c r="E175" s="302"/>
      <c r="F175" s="325" t="s">
        <v>2054</v>
      </c>
      <c r="G175" s="302"/>
      <c r="H175" s="302" t="s">
        <v>2115</v>
      </c>
      <c r="I175" s="302" t="s">
        <v>2050</v>
      </c>
      <c r="J175" s="302">
        <v>50</v>
      </c>
      <c r="K175" s="350"/>
    </row>
    <row r="176" s="1" customFormat="1" ht="15" customHeight="1">
      <c r="B176" s="327"/>
      <c r="C176" s="302" t="s">
        <v>2073</v>
      </c>
      <c r="D176" s="302"/>
      <c r="E176" s="302"/>
      <c r="F176" s="325" t="s">
        <v>2054</v>
      </c>
      <c r="G176" s="302"/>
      <c r="H176" s="302" t="s">
        <v>2115</v>
      </c>
      <c r="I176" s="302" t="s">
        <v>2050</v>
      </c>
      <c r="J176" s="302">
        <v>50</v>
      </c>
      <c r="K176" s="350"/>
    </row>
    <row r="177" s="1" customFormat="1" ht="15" customHeight="1">
      <c r="B177" s="327"/>
      <c r="C177" s="302" t="s">
        <v>134</v>
      </c>
      <c r="D177" s="302"/>
      <c r="E177" s="302"/>
      <c r="F177" s="325" t="s">
        <v>2048</v>
      </c>
      <c r="G177" s="302"/>
      <c r="H177" s="302" t="s">
        <v>2116</v>
      </c>
      <c r="I177" s="302" t="s">
        <v>2117</v>
      </c>
      <c r="J177" s="302"/>
      <c r="K177" s="350"/>
    </row>
    <row r="178" s="1" customFormat="1" ht="15" customHeight="1">
      <c r="B178" s="327"/>
      <c r="C178" s="302" t="s">
        <v>60</v>
      </c>
      <c r="D178" s="302"/>
      <c r="E178" s="302"/>
      <c r="F178" s="325" t="s">
        <v>2048</v>
      </c>
      <c r="G178" s="302"/>
      <c r="H178" s="302" t="s">
        <v>2118</v>
      </c>
      <c r="I178" s="302" t="s">
        <v>2119</v>
      </c>
      <c r="J178" s="302">
        <v>1</v>
      </c>
      <c r="K178" s="350"/>
    </row>
    <row r="179" s="1" customFormat="1" ht="15" customHeight="1">
      <c r="B179" s="327"/>
      <c r="C179" s="302" t="s">
        <v>56</v>
      </c>
      <c r="D179" s="302"/>
      <c r="E179" s="302"/>
      <c r="F179" s="325" t="s">
        <v>2048</v>
      </c>
      <c r="G179" s="302"/>
      <c r="H179" s="302" t="s">
        <v>2120</v>
      </c>
      <c r="I179" s="302" t="s">
        <v>2050</v>
      </c>
      <c r="J179" s="302">
        <v>20</v>
      </c>
      <c r="K179" s="350"/>
    </row>
    <row r="180" s="1" customFormat="1" ht="15" customHeight="1">
      <c r="B180" s="327"/>
      <c r="C180" s="302" t="s">
        <v>57</v>
      </c>
      <c r="D180" s="302"/>
      <c r="E180" s="302"/>
      <c r="F180" s="325" t="s">
        <v>2048</v>
      </c>
      <c r="G180" s="302"/>
      <c r="H180" s="302" t="s">
        <v>2121</v>
      </c>
      <c r="I180" s="302" t="s">
        <v>2050</v>
      </c>
      <c r="J180" s="302">
        <v>255</v>
      </c>
      <c r="K180" s="350"/>
    </row>
    <row r="181" s="1" customFormat="1" ht="15" customHeight="1">
      <c r="B181" s="327"/>
      <c r="C181" s="302" t="s">
        <v>135</v>
      </c>
      <c r="D181" s="302"/>
      <c r="E181" s="302"/>
      <c r="F181" s="325" t="s">
        <v>2048</v>
      </c>
      <c r="G181" s="302"/>
      <c r="H181" s="302" t="s">
        <v>2012</v>
      </c>
      <c r="I181" s="302" t="s">
        <v>2050</v>
      </c>
      <c r="J181" s="302">
        <v>10</v>
      </c>
      <c r="K181" s="350"/>
    </row>
    <row r="182" s="1" customFormat="1" ht="15" customHeight="1">
      <c r="B182" s="327"/>
      <c r="C182" s="302" t="s">
        <v>136</v>
      </c>
      <c r="D182" s="302"/>
      <c r="E182" s="302"/>
      <c r="F182" s="325" t="s">
        <v>2048</v>
      </c>
      <c r="G182" s="302"/>
      <c r="H182" s="302" t="s">
        <v>2122</v>
      </c>
      <c r="I182" s="302" t="s">
        <v>2083</v>
      </c>
      <c r="J182" s="302"/>
      <c r="K182" s="350"/>
    </row>
    <row r="183" s="1" customFormat="1" ht="15" customHeight="1">
      <c r="B183" s="327"/>
      <c r="C183" s="302" t="s">
        <v>2123</v>
      </c>
      <c r="D183" s="302"/>
      <c r="E183" s="302"/>
      <c r="F183" s="325" t="s">
        <v>2048</v>
      </c>
      <c r="G183" s="302"/>
      <c r="H183" s="302" t="s">
        <v>2124</v>
      </c>
      <c r="I183" s="302" t="s">
        <v>2083</v>
      </c>
      <c r="J183" s="302"/>
      <c r="K183" s="350"/>
    </row>
    <row r="184" s="1" customFormat="1" ht="15" customHeight="1">
      <c r="B184" s="327"/>
      <c r="C184" s="302" t="s">
        <v>2112</v>
      </c>
      <c r="D184" s="302"/>
      <c r="E184" s="302"/>
      <c r="F184" s="325" t="s">
        <v>2048</v>
      </c>
      <c r="G184" s="302"/>
      <c r="H184" s="302" t="s">
        <v>2125</v>
      </c>
      <c r="I184" s="302" t="s">
        <v>2083</v>
      </c>
      <c r="J184" s="302"/>
      <c r="K184" s="350"/>
    </row>
    <row r="185" s="1" customFormat="1" ht="15" customHeight="1">
      <c r="B185" s="327"/>
      <c r="C185" s="302" t="s">
        <v>138</v>
      </c>
      <c r="D185" s="302"/>
      <c r="E185" s="302"/>
      <c r="F185" s="325" t="s">
        <v>2054</v>
      </c>
      <c r="G185" s="302"/>
      <c r="H185" s="302" t="s">
        <v>2126</v>
      </c>
      <c r="I185" s="302" t="s">
        <v>2050</v>
      </c>
      <c r="J185" s="302">
        <v>50</v>
      </c>
      <c r="K185" s="350"/>
    </row>
    <row r="186" s="1" customFormat="1" ht="15" customHeight="1">
      <c r="B186" s="327"/>
      <c r="C186" s="302" t="s">
        <v>2127</v>
      </c>
      <c r="D186" s="302"/>
      <c r="E186" s="302"/>
      <c r="F186" s="325" t="s">
        <v>2054</v>
      </c>
      <c r="G186" s="302"/>
      <c r="H186" s="302" t="s">
        <v>2128</v>
      </c>
      <c r="I186" s="302" t="s">
        <v>2129</v>
      </c>
      <c r="J186" s="302"/>
      <c r="K186" s="350"/>
    </row>
    <row r="187" s="1" customFormat="1" ht="15" customHeight="1">
      <c r="B187" s="327"/>
      <c r="C187" s="302" t="s">
        <v>2130</v>
      </c>
      <c r="D187" s="302"/>
      <c r="E187" s="302"/>
      <c r="F187" s="325" t="s">
        <v>2054</v>
      </c>
      <c r="G187" s="302"/>
      <c r="H187" s="302" t="s">
        <v>2131</v>
      </c>
      <c r="I187" s="302" t="s">
        <v>2129</v>
      </c>
      <c r="J187" s="302"/>
      <c r="K187" s="350"/>
    </row>
    <row r="188" s="1" customFormat="1" ht="15" customHeight="1">
      <c r="B188" s="327"/>
      <c r="C188" s="302" t="s">
        <v>2132</v>
      </c>
      <c r="D188" s="302"/>
      <c r="E188" s="302"/>
      <c r="F188" s="325" t="s">
        <v>2054</v>
      </c>
      <c r="G188" s="302"/>
      <c r="H188" s="302" t="s">
        <v>2133</v>
      </c>
      <c r="I188" s="302" t="s">
        <v>2129</v>
      </c>
      <c r="J188" s="302"/>
      <c r="K188" s="350"/>
    </row>
    <row r="189" s="1" customFormat="1" ht="15" customHeight="1">
      <c r="B189" s="327"/>
      <c r="C189" s="363" t="s">
        <v>2134</v>
      </c>
      <c r="D189" s="302"/>
      <c r="E189" s="302"/>
      <c r="F189" s="325" t="s">
        <v>2054</v>
      </c>
      <c r="G189" s="302"/>
      <c r="H189" s="302" t="s">
        <v>2135</v>
      </c>
      <c r="I189" s="302" t="s">
        <v>2136</v>
      </c>
      <c r="J189" s="364" t="s">
        <v>2137</v>
      </c>
      <c r="K189" s="350"/>
    </row>
    <row r="190" s="1" customFormat="1" ht="15" customHeight="1">
      <c r="B190" s="327"/>
      <c r="C190" s="363" t="s">
        <v>45</v>
      </c>
      <c r="D190" s="302"/>
      <c r="E190" s="302"/>
      <c r="F190" s="325" t="s">
        <v>2048</v>
      </c>
      <c r="G190" s="302"/>
      <c r="H190" s="299" t="s">
        <v>2138</v>
      </c>
      <c r="I190" s="302" t="s">
        <v>2139</v>
      </c>
      <c r="J190" s="302"/>
      <c r="K190" s="350"/>
    </row>
    <row r="191" s="1" customFormat="1" ht="15" customHeight="1">
      <c r="B191" s="327"/>
      <c r="C191" s="363" t="s">
        <v>2140</v>
      </c>
      <c r="D191" s="302"/>
      <c r="E191" s="302"/>
      <c r="F191" s="325" t="s">
        <v>2048</v>
      </c>
      <c r="G191" s="302"/>
      <c r="H191" s="302" t="s">
        <v>2141</v>
      </c>
      <c r="I191" s="302" t="s">
        <v>2083</v>
      </c>
      <c r="J191" s="302"/>
      <c r="K191" s="350"/>
    </row>
    <row r="192" s="1" customFormat="1" ht="15" customHeight="1">
      <c r="B192" s="327"/>
      <c r="C192" s="363" t="s">
        <v>2142</v>
      </c>
      <c r="D192" s="302"/>
      <c r="E192" s="302"/>
      <c r="F192" s="325" t="s">
        <v>2048</v>
      </c>
      <c r="G192" s="302"/>
      <c r="H192" s="302" t="s">
        <v>2143</v>
      </c>
      <c r="I192" s="302" t="s">
        <v>2083</v>
      </c>
      <c r="J192" s="302"/>
      <c r="K192" s="350"/>
    </row>
    <row r="193" s="1" customFormat="1" ht="15" customHeight="1">
      <c r="B193" s="327"/>
      <c r="C193" s="363" t="s">
        <v>2144</v>
      </c>
      <c r="D193" s="302"/>
      <c r="E193" s="302"/>
      <c r="F193" s="325" t="s">
        <v>2054</v>
      </c>
      <c r="G193" s="302"/>
      <c r="H193" s="302" t="s">
        <v>2145</v>
      </c>
      <c r="I193" s="302" t="s">
        <v>2083</v>
      </c>
      <c r="J193" s="302"/>
      <c r="K193" s="350"/>
    </row>
    <row r="194" s="1" customFormat="1" ht="15" customHeight="1">
      <c r="B194" s="356"/>
      <c r="C194" s="365"/>
      <c r="D194" s="336"/>
      <c r="E194" s="336"/>
      <c r="F194" s="336"/>
      <c r="G194" s="336"/>
      <c r="H194" s="336"/>
      <c r="I194" s="336"/>
      <c r="J194" s="336"/>
      <c r="K194" s="357"/>
    </row>
    <row r="195" s="1" customFormat="1" ht="18.75" customHeight="1">
      <c r="B195" s="338"/>
      <c r="C195" s="348"/>
      <c r="D195" s="348"/>
      <c r="E195" s="348"/>
      <c r="F195" s="358"/>
      <c r="G195" s="348"/>
      <c r="H195" s="348"/>
      <c r="I195" s="348"/>
      <c r="J195" s="348"/>
      <c r="K195" s="338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10"/>
      <c r="C197" s="310"/>
      <c r="D197" s="310"/>
      <c r="E197" s="310"/>
      <c r="F197" s="310"/>
      <c r="G197" s="310"/>
      <c r="H197" s="310"/>
      <c r="I197" s="310"/>
      <c r="J197" s="310"/>
      <c r="K197" s="310"/>
    </row>
    <row r="198" s="1" customFormat="1" ht="13.5">
      <c r="B198" s="289"/>
      <c r="C198" s="290"/>
      <c r="D198" s="290"/>
      <c r="E198" s="290"/>
      <c r="F198" s="290"/>
      <c r="G198" s="290"/>
      <c r="H198" s="290"/>
      <c r="I198" s="290"/>
      <c r="J198" s="290"/>
      <c r="K198" s="291"/>
    </row>
    <row r="199" s="1" customFormat="1" ht="21">
      <c r="B199" s="292"/>
      <c r="C199" s="293" t="s">
        <v>2146</v>
      </c>
      <c r="D199" s="293"/>
      <c r="E199" s="293"/>
      <c r="F199" s="293"/>
      <c r="G199" s="293"/>
      <c r="H199" s="293"/>
      <c r="I199" s="293"/>
      <c r="J199" s="293"/>
      <c r="K199" s="294"/>
    </row>
    <row r="200" s="1" customFormat="1" ht="25.5" customHeight="1">
      <c r="B200" s="292"/>
      <c r="C200" s="366" t="s">
        <v>2147</v>
      </c>
      <c r="D200" s="366"/>
      <c r="E200" s="366"/>
      <c r="F200" s="366" t="s">
        <v>2148</v>
      </c>
      <c r="G200" s="367"/>
      <c r="H200" s="366" t="s">
        <v>2149</v>
      </c>
      <c r="I200" s="366"/>
      <c r="J200" s="366"/>
      <c r="K200" s="294"/>
    </row>
    <row r="201" s="1" customFormat="1" ht="5.25" customHeight="1">
      <c r="B201" s="327"/>
      <c r="C201" s="322"/>
      <c r="D201" s="322"/>
      <c r="E201" s="322"/>
      <c r="F201" s="322"/>
      <c r="G201" s="348"/>
      <c r="H201" s="322"/>
      <c r="I201" s="322"/>
      <c r="J201" s="322"/>
      <c r="K201" s="350"/>
    </row>
    <row r="202" s="1" customFormat="1" ht="15" customHeight="1">
      <c r="B202" s="327"/>
      <c r="C202" s="302" t="s">
        <v>2139</v>
      </c>
      <c r="D202" s="302"/>
      <c r="E202" s="302"/>
      <c r="F202" s="325" t="s">
        <v>46</v>
      </c>
      <c r="G202" s="302"/>
      <c r="H202" s="302" t="s">
        <v>2150</v>
      </c>
      <c r="I202" s="302"/>
      <c r="J202" s="302"/>
      <c r="K202" s="350"/>
    </row>
    <row r="203" s="1" customFormat="1" ht="15" customHeight="1">
      <c r="B203" s="327"/>
      <c r="C203" s="302"/>
      <c r="D203" s="302"/>
      <c r="E203" s="302"/>
      <c r="F203" s="325" t="s">
        <v>47</v>
      </c>
      <c r="G203" s="302"/>
      <c r="H203" s="302" t="s">
        <v>2151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50</v>
      </c>
      <c r="G204" s="302"/>
      <c r="H204" s="302" t="s">
        <v>2152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48</v>
      </c>
      <c r="G205" s="302"/>
      <c r="H205" s="302" t="s">
        <v>2153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49</v>
      </c>
      <c r="G206" s="302"/>
      <c r="H206" s="302" t="s">
        <v>2154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/>
      <c r="G207" s="302"/>
      <c r="H207" s="302"/>
      <c r="I207" s="302"/>
      <c r="J207" s="302"/>
      <c r="K207" s="350"/>
    </row>
    <row r="208" s="1" customFormat="1" ht="15" customHeight="1">
      <c r="B208" s="327"/>
      <c r="C208" s="302" t="s">
        <v>2095</v>
      </c>
      <c r="D208" s="302"/>
      <c r="E208" s="302"/>
      <c r="F208" s="325" t="s">
        <v>82</v>
      </c>
      <c r="G208" s="302"/>
      <c r="H208" s="302" t="s">
        <v>2155</v>
      </c>
      <c r="I208" s="302"/>
      <c r="J208" s="302"/>
      <c r="K208" s="350"/>
    </row>
    <row r="209" s="1" customFormat="1" ht="15" customHeight="1">
      <c r="B209" s="327"/>
      <c r="C209" s="302"/>
      <c r="D209" s="302"/>
      <c r="E209" s="302"/>
      <c r="F209" s="325" t="s">
        <v>103</v>
      </c>
      <c r="G209" s="302"/>
      <c r="H209" s="302" t="s">
        <v>1994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1992</v>
      </c>
      <c r="G210" s="302"/>
      <c r="H210" s="302" t="s">
        <v>2156</v>
      </c>
      <c r="I210" s="302"/>
      <c r="J210" s="302"/>
      <c r="K210" s="350"/>
    </row>
    <row r="211" s="1" customFormat="1" ht="15" customHeight="1">
      <c r="B211" s="368"/>
      <c r="C211" s="302"/>
      <c r="D211" s="302"/>
      <c r="E211" s="302"/>
      <c r="F211" s="325" t="s">
        <v>108</v>
      </c>
      <c r="G211" s="363"/>
      <c r="H211" s="354" t="s">
        <v>109</v>
      </c>
      <c r="I211" s="354"/>
      <c r="J211" s="354"/>
      <c r="K211" s="369"/>
    </row>
    <row r="212" s="1" customFormat="1" ht="15" customHeight="1">
      <c r="B212" s="368"/>
      <c r="C212" s="302"/>
      <c r="D212" s="302"/>
      <c r="E212" s="302"/>
      <c r="F212" s="325" t="s">
        <v>1842</v>
      </c>
      <c r="G212" s="363"/>
      <c r="H212" s="354" t="s">
        <v>1912</v>
      </c>
      <c r="I212" s="354"/>
      <c r="J212" s="354"/>
      <c r="K212" s="369"/>
    </row>
    <row r="213" s="1" customFormat="1" ht="15" customHeight="1">
      <c r="B213" s="368"/>
      <c r="C213" s="302"/>
      <c r="D213" s="302"/>
      <c r="E213" s="302"/>
      <c r="F213" s="325"/>
      <c r="G213" s="363"/>
      <c r="H213" s="354"/>
      <c r="I213" s="354"/>
      <c r="J213" s="354"/>
      <c r="K213" s="369"/>
    </row>
    <row r="214" s="1" customFormat="1" ht="15" customHeight="1">
      <c r="B214" s="368"/>
      <c r="C214" s="302" t="s">
        <v>2119</v>
      </c>
      <c r="D214" s="302"/>
      <c r="E214" s="302"/>
      <c r="F214" s="325">
        <v>1</v>
      </c>
      <c r="G214" s="363"/>
      <c r="H214" s="354" t="s">
        <v>2157</v>
      </c>
      <c r="I214" s="354"/>
      <c r="J214" s="354"/>
      <c r="K214" s="369"/>
    </row>
    <row r="215" s="1" customFormat="1" ht="15" customHeight="1">
      <c r="B215" s="368"/>
      <c r="C215" s="302"/>
      <c r="D215" s="302"/>
      <c r="E215" s="302"/>
      <c r="F215" s="325">
        <v>2</v>
      </c>
      <c r="G215" s="363"/>
      <c r="H215" s="354" t="s">
        <v>2158</v>
      </c>
      <c r="I215" s="354"/>
      <c r="J215" s="354"/>
      <c r="K215" s="369"/>
    </row>
    <row r="216" s="1" customFormat="1" ht="15" customHeight="1">
      <c r="B216" s="368"/>
      <c r="C216" s="302"/>
      <c r="D216" s="302"/>
      <c r="E216" s="302"/>
      <c r="F216" s="325">
        <v>3</v>
      </c>
      <c r="G216" s="363"/>
      <c r="H216" s="354" t="s">
        <v>2159</v>
      </c>
      <c r="I216" s="354"/>
      <c r="J216" s="354"/>
      <c r="K216" s="369"/>
    </row>
    <row r="217" s="1" customFormat="1" ht="15" customHeight="1">
      <c r="B217" s="368"/>
      <c r="C217" s="302"/>
      <c r="D217" s="302"/>
      <c r="E217" s="302"/>
      <c r="F217" s="325">
        <v>4</v>
      </c>
      <c r="G217" s="363"/>
      <c r="H217" s="354" t="s">
        <v>2160</v>
      </c>
      <c r="I217" s="354"/>
      <c r="J217" s="354"/>
      <c r="K217" s="369"/>
    </row>
    <row r="218" s="1" customFormat="1" ht="12.75" customHeight="1">
      <c r="B218" s="370"/>
      <c r="C218" s="371"/>
      <c r="D218" s="371"/>
      <c r="E218" s="371"/>
      <c r="F218" s="371"/>
      <c r="G218" s="371"/>
      <c r="H218" s="371"/>
      <c r="I218" s="371"/>
      <c r="J218" s="371"/>
      <c r="K218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85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36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Mrlina, Vestec, Rožďalovice, zvýšení ochrany obcí výstavbou poldrů – poldr Mlýnec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112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113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4. 4. 2022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27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30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26</v>
      </c>
      <c r="J20" s="139" t="s">
        <v>34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35</v>
      </c>
      <c r="F21" s="40"/>
      <c r="G21" s="40"/>
      <c r="H21" s="40"/>
      <c r="I21" s="135" t="s">
        <v>29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37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114</v>
      </c>
      <c r="F24" s="40"/>
      <c r="G24" s="40"/>
      <c r="H24" s="40"/>
      <c r="I24" s="135" t="s">
        <v>29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39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41</v>
      </c>
      <c r="E30" s="40"/>
      <c r="F30" s="40"/>
      <c r="G30" s="40"/>
      <c r="H30" s="40"/>
      <c r="I30" s="40"/>
      <c r="J30" s="147">
        <f>ROUND(J93,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43</v>
      </c>
      <c r="G32" s="40"/>
      <c r="H32" s="40"/>
      <c r="I32" s="148" t="s">
        <v>42</v>
      </c>
      <c r="J32" s="148" t="s">
        <v>44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49" t="s">
        <v>45</v>
      </c>
      <c r="E33" s="135" t="s">
        <v>46</v>
      </c>
      <c r="F33" s="150">
        <f>ROUND((SUM(BE93:BE588)),  2)</f>
        <v>0</v>
      </c>
      <c r="G33" s="40"/>
      <c r="H33" s="40"/>
      <c r="I33" s="151">
        <v>0.20999999999999999</v>
      </c>
      <c r="J33" s="150">
        <f>ROUND(((SUM(BE93:BE588))*I33),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47</v>
      </c>
      <c r="F34" s="150">
        <f>ROUND((SUM(BF93:BF588)),  2)</f>
        <v>0</v>
      </c>
      <c r="G34" s="40"/>
      <c r="H34" s="40"/>
      <c r="I34" s="151">
        <v>0.14999999999999999</v>
      </c>
      <c r="J34" s="150">
        <f>ROUND(((SUM(BF93:BF588))*I34),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5" t="s">
        <v>45</v>
      </c>
      <c r="E35" s="135" t="s">
        <v>48</v>
      </c>
      <c r="F35" s="150">
        <f>ROUND((SUM(BG93:BG588)),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5" t="s">
        <v>49</v>
      </c>
      <c r="F36" s="150">
        <f>ROUND((SUM(BH93:BH588)),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50</v>
      </c>
      <c r="F37" s="150">
        <f>ROUND((SUM(BI93:BI588)),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115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Mrlina, Vestec, Rožďalovice, zvýšení ochrany obcí výstavbou poldrů – poldr Mlýnec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1.1 - SO 01.1 - Hráz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Mlýnec u Kopidlna, Kopidlno</v>
      </c>
      <c r="G52" s="42"/>
      <c r="H52" s="42"/>
      <c r="I52" s="34" t="s">
        <v>23</v>
      </c>
      <c r="J52" s="75" t="str">
        <f>IF(J12="","",J12)</f>
        <v>4. 4. 2022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Labe, státní podnik</v>
      </c>
      <c r="G54" s="42"/>
      <c r="H54" s="42"/>
      <c r="I54" s="34" t="s">
        <v>33</v>
      </c>
      <c r="J54" s="38" t="str">
        <f>E21</f>
        <v>Vodotika, a.s.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Katarína Petrášová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116</v>
      </c>
      <c r="D57" s="165"/>
      <c r="E57" s="165"/>
      <c r="F57" s="165"/>
      <c r="G57" s="165"/>
      <c r="H57" s="165"/>
      <c r="I57" s="165"/>
      <c r="J57" s="166" t="s">
        <v>117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73</v>
      </c>
      <c r="D59" s="42"/>
      <c r="E59" s="42"/>
      <c r="F59" s="42"/>
      <c r="G59" s="42"/>
      <c r="H59" s="42"/>
      <c r="I59" s="42"/>
      <c r="J59" s="105">
        <f>J93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118</v>
      </c>
    </row>
    <row r="60" s="9" customFormat="1" ht="24.96" customHeight="1">
      <c r="A60" s="9"/>
      <c r="B60" s="168"/>
      <c r="C60" s="169"/>
      <c r="D60" s="170" t="s">
        <v>119</v>
      </c>
      <c r="E60" s="171"/>
      <c r="F60" s="171"/>
      <c r="G60" s="171"/>
      <c r="H60" s="171"/>
      <c r="I60" s="171"/>
      <c r="J60" s="172">
        <f>J94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120</v>
      </c>
      <c r="E61" s="177"/>
      <c r="F61" s="177"/>
      <c r="G61" s="177"/>
      <c r="H61" s="177"/>
      <c r="I61" s="177"/>
      <c r="J61" s="178">
        <f>J95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121</v>
      </c>
      <c r="E62" s="177"/>
      <c r="F62" s="177"/>
      <c r="G62" s="177"/>
      <c r="H62" s="177"/>
      <c r="I62" s="177"/>
      <c r="J62" s="178">
        <f>J277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122</v>
      </c>
      <c r="E63" s="177"/>
      <c r="F63" s="177"/>
      <c r="G63" s="177"/>
      <c r="H63" s="177"/>
      <c r="I63" s="177"/>
      <c r="J63" s="178">
        <f>J282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123</v>
      </c>
      <c r="E64" s="177"/>
      <c r="F64" s="177"/>
      <c r="G64" s="177"/>
      <c r="H64" s="177"/>
      <c r="I64" s="177"/>
      <c r="J64" s="178">
        <f>J327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124</v>
      </c>
      <c r="E65" s="177"/>
      <c r="F65" s="177"/>
      <c r="G65" s="177"/>
      <c r="H65" s="177"/>
      <c r="I65" s="177"/>
      <c r="J65" s="178">
        <f>J365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125</v>
      </c>
      <c r="E66" s="177"/>
      <c r="F66" s="177"/>
      <c r="G66" s="177"/>
      <c r="H66" s="177"/>
      <c r="I66" s="177"/>
      <c r="J66" s="178">
        <f>J382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126</v>
      </c>
      <c r="E67" s="177"/>
      <c r="F67" s="177"/>
      <c r="G67" s="177"/>
      <c r="H67" s="177"/>
      <c r="I67" s="177"/>
      <c r="J67" s="178">
        <f>J420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127</v>
      </c>
      <c r="E68" s="177"/>
      <c r="F68" s="177"/>
      <c r="G68" s="177"/>
      <c r="H68" s="177"/>
      <c r="I68" s="177"/>
      <c r="J68" s="178">
        <f>J475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128</v>
      </c>
      <c r="E69" s="177"/>
      <c r="F69" s="177"/>
      <c r="G69" s="177"/>
      <c r="H69" s="177"/>
      <c r="I69" s="177"/>
      <c r="J69" s="178">
        <f>J535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8"/>
      <c r="C70" s="169"/>
      <c r="D70" s="170" t="s">
        <v>129</v>
      </c>
      <c r="E70" s="171"/>
      <c r="F70" s="171"/>
      <c r="G70" s="171"/>
      <c r="H70" s="171"/>
      <c r="I70" s="171"/>
      <c r="J70" s="172">
        <f>J539</f>
        <v>0</v>
      </c>
      <c r="K70" s="169"/>
      <c r="L70" s="17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4"/>
      <c r="C71" s="175"/>
      <c r="D71" s="176" t="s">
        <v>130</v>
      </c>
      <c r="E71" s="177"/>
      <c r="F71" s="177"/>
      <c r="G71" s="177"/>
      <c r="H71" s="177"/>
      <c r="I71" s="177"/>
      <c r="J71" s="178">
        <f>J540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8"/>
      <c r="C72" s="169"/>
      <c r="D72" s="170" t="s">
        <v>131</v>
      </c>
      <c r="E72" s="171"/>
      <c r="F72" s="171"/>
      <c r="G72" s="171"/>
      <c r="H72" s="171"/>
      <c r="I72" s="171"/>
      <c r="J72" s="172">
        <f>J579</f>
        <v>0</v>
      </c>
      <c r="K72" s="169"/>
      <c r="L72" s="17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4"/>
      <c r="C73" s="175"/>
      <c r="D73" s="176" t="s">
        <v>132</v>
      </c>
      <c r="E73" s="177"/>
      <c r="F73" s="177"/>
      <c r="G73" s="177"/>
      <c r="H73" s="177"/>
      <c r="I73" s="177"/>
      <c r="J73" s="178">
        <f>J580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4"/>
      <c r="C79" s="65"/>
      <c r="D79" s="65"/>
      <c r="E79" s="65"/>
      <c r="F79" s="65"/>
      <c r="G79" s="65"/>
      <c r="H79" s="65"/>
      <c r="I79" s="65"/>
      <c r="J79" s="65"/>
      <c r="K79" s="65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133</v>
      </c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63" t="str">
        <f>E7</f>
        <v>Mrlina, Vestec, Rožďalovice, zvýšení ochrany obcí výstavbou poldrů – poldr Mlýnec</v>
      </c>
      <c r="F83" s="34"/>
      <c r="G83" s="34"/>
      <c r="H83" s="34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112</v>
      </c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2" t="str">
        <f>E9</f>
        <v>1.1 - SO 01.1 - Hráz</v>
      </c>
      <c r="F85" s="42"/>
      <c r="G85" s="42"/>
      <c r="H85" s="42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F12</f>
        <v>Mlýnec u Kopidlna, Kopidlno</v>
      </c>
      <c r="G87" s="42"/>
      <c r="H87" s="42"/>
      <c r="I87" s="34" t="s">
        <v>23</v>
      </c>
      <c r="J87" s="75" t="str">
        <f>IF(J12="","",J12)</f>
        <v>4. 4. 2022</v>
      </c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E15</f>
        <v>Povodí Labe, státní podnik</v>
      </c>
      <c r="G89" s="42"/>
      <c r="H89" s="42"/>
      <c r="I89" s="34" t="s">
        <v>33</v>
      </c>
      <c r="J89" s="38" t="str">
        <f>E21</f>
        <v>Vodotika, a.s.</v>
      </c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25.65" customHeight="1">
      <c r="A90" s="40"/>
      <c r="B90" s="41"/>
      <c r="C90" s="34" t="s">
        <v>31</v>
      </c>
      <c r="D90" s="42"/>
      <c r="E90" s="42"/>
      <c r="F90" s="29" t="str">
        <f>IF(E18="","",E18)</f>
        <v>Vyplň údaj</v>
      </c>
      <c r="G90" s="42"/>
      <c r="H90" s="42"/>
      <c r="I90" s="34" t="s">
        <v>37</v>
      </c>
      <c r="J90" s="38" t="str">
        <f>E24</f>
        <v>Ing. Katarína Petrášová</v>
      </c>
      <c r="K90" s="42"/>
      <c r="L90" s="13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0"/>
      <c r="B92" s="181"/>
      <c r="C92" s="182" t="s">
        <v>134</v>
      </c>
      <c r="D92" s="183" t="s">
        <v>60</v>
      </c>
      <c r="E92" s="183" t="s">
        <v>56</v>
      </c>
      <c r="F92" s="183" t="s">
        <v>57</v>
      </c>
      <c r="G92" s="183" t="s">
        <v>135</v>
      </c>
      <c r="H92" s="183" t="s">
        <v>136</v>
      </c>
      <c r="I92" s="183" t="s">
        <v>137</v>
      </c>
      <c r="J92" s="183" t="s">
        <v>117</v>
      </c>
      <c r="K92" s="184" t="s">
        <v>138</v>
      </c>
      <c r="L92" s="185"/>
      <c r="M92" s="95" t="s">
        <v>19</v>
      </c>
      <c r="N92" s="96" t="s">
        <v>45</v>
      </c>
      <c r="O92" s="96" t="s">
        <v>139</v>
      </c>
      <c r="P92" s="96" t="s">
        <v>140</v>
      </c>
      <c r="Q92" s="96" t="s">
        <v>141</v>
      </c>
      <c r="R92" s="96" t="s">
        <v>142</v>
      </c>
      <c r="S92" s="96" t="s">
        <v>143</v>
      </c>
      <c r="T92" s="97" t="s">
        <v>144</v>
      </c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</row>
    <row r="93" s="2" customFormat="1" ht="22.8" customHeight="1">
      <c r="A93" s="40"/>
      <c r="B93" s="41"/>
      <c r="C93" s="102" t="s">
        <v>145</v>
      </c>
      <c r="D93" s="42"/>
      <c r="E93" s="42"/>
      <c r="F93" s="42"/>
      <c r="G93" s="42"/>
      <c r="H93" s="42"/>
      <c r="I93" s="42"/>
      <c r="J93" s="186">
        <f>BK93</f>
        <v>0</v>
      </c>
      <c r="K93" s="42"/>
      <c r="L93" s="46"/>
      <c r="M93" s="98"/>
      <c r="N93" s="187"/>
      <c r="O93" s="99"/>
      <c r="P93" s="188">
        <f>P94+P539+P579</f>
        <v>0</v>
      </c>
      <c r="Q93" s="99"/>
      <c r="R93" s="188">
        <f>R94+R539+R579</f>
        <v>5630.4886679800002</v>
      </c>
      <c r="S93" s="99"/>
      <c r="T93" s="189">
        <f>T94+T539+T579</f>
        <v>1559.660566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74</v>
      </c>
      <c r="AU93" s="19" t="s">
        <v>118</v>
      </c>
      <c r="BK93" s="190">
        <f>BK94+BK539+BK579</f>
        <v>0</v>
      </c>
    </row>
    <row r="94" s="12" customFormat="1" ht="25.92" customHeight="1">
      <c r="A94" s="12"/>
      <c r="B94" s="191"/>
      <c r="C94" s="192"/>
      <c r="D94" s="193" t="s">
        <v>74</v>
      </c>
      <c r="E94" s="194" t="s">
        <v>146</v>
      </c>
      <c r="F94" s="194" t="s">
        <v>147</v>
      </c>
      <c r="G94" s="192"/>
      <c r="H94" s="192"/>
      <c r="I94" s="195"/>
      <c r="J94" s="196">
        <f>BK94</f>
        <v>0</v>
      </c>
      <c r="K94" s="192"/>
      <c r="L94" s="197"/>
      <c r="M94" s="198"/>
      <c r="N94" s="199"/>
      <c r="O94" s="199"/>
      <c r="P94" s="200">
        <f>P95+P277+P282+P327+P365+P382+P420+P475+P535</f>
        <v>0</v>
      </c>
      <c r="Q94" s="199"/>
      <c r="R94" s="200">
        <f>R95+R277+R282+R327+R365+R382+R420+R475+R535</f>
        <v>5627.0734341799998</v>
      </c>
      <c r="S94" s="199"/>
      <c r="T94" s="201">
        <f>T95+T277+T282+T327+T365+T382+T420+T475+T535</f>
        <v>1559.660566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2" t="s">
        <v>83</v>
      </c>
      <c r="AT94" s="203" t="s">
        <v>74</v>
      </c>
      <c r="AU94" s="203" t="s">
        <v>75</v>
      </c>
      <c r="AY94" s="202" t="s">
        <v>148</v>
      </c>
      <c r="BK94" s="204">
        <f>BK95+BK277+BK282+BK327+BK365+BK382+BK420+BK475+BK535</f>
        <v>0</v>
      </c>
    </row>
    <row r="95" s="12" customFormat="1" ht="22.8" customHeight="1">
      <c r="A95" s="12"/>
      <c r="B95" s="191"/>
      <c r="C95" s="192"/>
      <c r="D95" s="193" t="s">
        <v>74</v>
      </c>
      <c r="E95" s="205" t="s">
        <v>83</v>
      </c>
      <c r="F95" s="205" t="s">
        <v>149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f>SUM(P96:P276)</f>
        <v>0</v>
      </c>
      <c r="Q95" s="199"/>
      <c r="R95" s="200">
        <f>SUM(R96:R276)</f>
        <v>2232.1307239999996</v>
      </c>
      <c r="S95" s="199"/>
      <c r="T95" s="201">
        <f>SUM(T96:T276)</f>
        <v>1397.4843759999999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83</v>
      </c>
      <c r="AT95" s="203" t="s">
        <v>74</v>
      </c>
      <c r="AU95" s="203" t="s">
        <v>83</v>
      </c>
      <c r="AY95" s="202" t="s">
        <v>148</v>
      </c>
      <c r="BK95" s="204">
        <f>SUM(BK96:BK276)</f>
        <v>0</v>
      </c>
    </row>
    <row r="96" s="2" customFormat="1" ht="16.5" customHeight="1">
      <c r="A96" s="40"/>
      <c r="B96" s="41"/>
      <c r="C96" s="207" t="s">
        <v>83</v>
      </c>
      <c r="D96" s="207" t="s">
        <v>150</v>
      </c>
      <c r="E96" s="208" t="s">
        <v>151</v>
      </c>
      <c r="F96" s="209" t="s">
        <v>152</v>
      </c>
      <c r="G96" s="210" t="s">
        <v>153</v>
      </c>
      <c r="H96" s="211">
        <v>1971.0640000000001</v>
      </c>
      <c r="I96" s="212"/>
      <c r="J96" s="213">
        <f>ROUND(I96*H96,2)</f>
        <v>0</v>
      </c>
      <c r="K96" s="209" t="s">
        <v>154</v>
      </c>
      <c r="L96" s="46"/>
      <c r="M96" s="214" t="s">
        <v>19</v>
      </c>
      <c r="N96" s="215" t="s">
        <v>48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0.70899999999999996</v>
      </c>
      <c r="T96" s="217">
        <f>S96*H96</f>
        <v>1397.4843759999999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155</v>
      </c>
      <c r="AT96" s="218" t="s">
        <v>150</v>
      </c>
      <c r="AU96" s="218" t="s">
        <v>85</v>
      </c>
      <c r="AY96" s="19" t="s">
        <v>148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155</v>
      </c>
      <c r="BK96" s="219">
        <f>ROUND(I96*H96,2)</f>
        <v>0</v>
      </c>
      <c r="BL96" s="19" t="s">
        <v>155</v>
      </c>
      <c r="BM96" s="218" t="s">
        <v>156</v>
      </c>
    </row>
    <row r="97" s="2" customFormat="1">
      <c r="A97" s="40"/>
      <c r="B97" s="41"/>
      <c r="C97" s="42"/>
      <c r="D97" s="220" t="s">
        <v>157</v>
      </c>
      <c r="E97" s="42"/>
      <c r="F97" s="221" t="s">
        <v>158</v>
      </c>
      <c r="G97" s="42"/>
      <c r="H97" s="42"/>
      <c r="I97" s="222"/>
      <c r="J97" s="42"/>
      <c r="K97" s="42"/>
      <c r="L97" s="46"/>
      <c r="M97" s="223"/>
      <c r="N97" s="224"/>
      <c r="O97" s="87"/>
      <c r="P97" s="87"/>
      <c r="Q97" s="87"/>
      <c r="R97" s="87"/>
      <c r="S97" s="87"/>
      <c r="T97" s="88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157</v>
      </c>
      <c r="AU97" s="19" t="s">
        <v>85</v>
      </c>
    </row>
    <row r="98" s="2" customFormat="1">
      <c r="A98" s="40"/>
      <c r="B98" s="41"/>
      <c r="C98" s="42"/>
      <c r="D98" s="225" t="s">
        <v>159</v>
      </c>
      <c r="E98" s="42"/>
      <c r="F98" s="226" t="s">
        <v>160</v>
      </c>
      <c r="G98" s="42"/>
      <c r="H98" s="42"/>
      <c r="I98" s="222"/>
      <c r="J98" s="42"/>
      <c r="K98" s="42"/>
      <c r="L98" s="46"/>
      <c r="M98" s="223"/>
      <c r="N98" s="224"/>
      <c r="O98" s="87"/>
      <c r="P98" s="87"/>
      <c r="Q98" s="87"/>
      <c r="R98" s="87"/>
      <c r="S98" s="87"/>
      <c r="T98" s="88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159</v>
      </c>
      <c r="AU98" s="19" t="s">
        <v>85</v>
      </c>
    </row>
    <row r="99" s="13" customFormat="1">
      <c r="A99" s="13"/>
      <c r="B99" s="227"/>
      <c r="C99" s="228"/>
      <c r="D99" s="220" t="s">
        <v>161</v>
      </c>
      <c r="E99" s="229" t="s">
        <v>19</v>
      </c>
      <c r="F99" s="230" t="s">
        <v>162</v>
      </c>
      <c r="G99" s="228"/>
      <c r="H99" s="231">
        <v>1971.0640000000001</v>
      </c>
      <c r="I99" s="232"/>
      <c r="J99" s="228"/>
      <c r="K99" s="228"/>
      <c r="L99" s="233"/>
      <c r="M99" s="234"/>
      <c r="N99" s="235"/>
      <c r="O99" s="235"/>
      <c r="P99" s="235"/>
      <c r="Q99" s="235"/>
      <c r="R99" s="235"/>
      <c r="S99" s="235"/>
      <c r="T99" s="23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7" t="s">
        <v>161</v>
      </c>
      <c r="AU99" s="237" t="s">
        <v>85</v>
      </c>
      <c r="AV99" s="13" t="s">
        <v>85</v>
      </c>
      <c r="AW99" s="13" t="s">
        <v>36</v>
      </c>
      <c r="AX99" s="13" t="s">
        <v>83</v>
      </c>
      <c r="AY99" s="237" t="s">
        <v>148</v>
      </c>
    </row>
    <row r="100" s="2" customFormat="1" ht="16.5" customHeight="1">
      <c r="A100" s="40"/>
      <c r="B100" s="41"/>
      <c r="C100" s="207" t="s">
        <v>85</v>
      </c>
      <c r="D100" s="207" t="s">
        <v>150</v>
      </c>
      <c r="E100" s="208" t="s">
        <v>163</v>
      </c>
      <c r="F100" s="209" t="s">
        <v>164</v>
      </c>
      <c r="G100" s="210" t="s">
        <v>153</v>
      </c>
      <c r="H100" s="211">
        <v>1250.8900000000001</v>
      </c>
      <c r="I100" s="212"/>
      <c r="J100" s="213">
        <f>ROUND(I100*H100,2)</f>
        <v>0</v>
      </c>
      <c r="K100" s="209" t="s">
        <v>154</v>
      </c>
      <c r="L100" s="46"/>
      <c r="M100" s="214" t="s">
        <v>19</v>
      </c>
      <c r="N100" s="215" t="s">
        <v>48</v>
      </c>
      <c r="O100" s="87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8" t="s">
        <v>155</v>
      </c>
      <c r="AT100" s="218" t="s">
        <v>150</v>
      </c>
      <c r="AU100" s="218" t="s">
        <v>85</v>
      </c>
      <c r="AY100" s="19" t="s">
        <v>148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9" t="s">
        <v>155</v>
      </c>
      <c r="BK100" s="219">
        <f>ROUND(I100*H100,2)</f>
        <v>0</v>
      </c>
      <c r="BL100" s="19" t="s">
        <v>155</v>
      </c>
      <c r="BM100" s="218" t="s">
        <v>165</v>
      </c>
    </row>
    <row r="101" s="2" customFormat="1">
      <c r="A101" s="40"/>
      <c r="B101" s="41"/>
      <c r="C101" s="42"/>
      <c r="D101" s="220" t="s">
        <v>157</v>
      </c>
      <c r="E101" s="42"/>
      <c r="F101" s="221" t="s">
        <v>166</v>
      </c>
      <c r="G101" s="42"/>
      <c r="H101" s="42"/>
      <c r="I101" s="222"/>
      <c r="J101" s="42"/>
      <c r="K101" s="42"/>
      <c r="L101" s="46"/>
      <c r="M101" s="223"/>
      <c r="N101" s="224"/>
      <c r="O101" s="87"/>
      <c r="P101" s="87"/>
      <c r="Q101" s="87"/>
      <c r="R101" s="87"/>
      <c r="S101" s="87"/>
      <c r="T101" s="88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157</v>
      </c>
      <c r="AU101" s="19" t="s">
        <v>85</v>
      </c>
    </row>
    <row r="102" s="2" customFormat="1">
      <c r="A102" s="40"/>
      <c r="B102" s="41"/>
      <c r="C102" s="42"/>
      <c r="D102" s="225" t="s">
        <v>159</v>
      </c>
      <c r="E102" s="42"/>
      <c r="F102" s="226" t="s">
        <v>167</v>
      </c>
      <c r="G102" s="42"/>
      <c r="H102" s="42"/>
      <c r="I102" s="222"/>
      <c r="J102" s="42"/>
      <c r="K102" s="42"/>
      <c r="L102" s="46"/>
      <c r="M102" s="223"/>
      <c r="N102" s="224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159</v>
      </c>
      <c r="AU102" s="19" t="s">
        <v>85</v>
      </c>
    </row>
    <row r="103" s="2" customFormat="1">
      <c r="A103" s="40"/>
      <c r="B103" s="41"/>
      <c r="C103" s="42"/>
      <c r="D103" s="220" t="s">
        <v>168</v>
      </c>
      <c r="E103" s="42"/>
      <c r="F103" s="238" t="s">
        <v>169</v>
      </c>
      <c r="G103" s="42"/>
      <c r="H103" s="42"/>
      <c r="I103" s="222"/>
      <c r="J103" s="42"/>
      <c r="K103" s="42"/>
      <c r="L103" s="46"/>
      <c r="M103" s="223"/>
      <c r="N103" s="224"/>
      <c r="O103" s="87"/>
      <c r="P103" s="87"/>
      <c r="Q103" s="87"/>
      <c r="R103" s="87"/>
      <c r="S103" s="87"/>
      <c r="T103" s="88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168</v>
      </c>
      <c r="AU103" s="19" t="s">
        <v>85</v>
      </c>
    </row>
    <row r="104" s="13" customFormat="1">
      <c r="A104" s="13"/>
      <c r="B104" s="227"/>
      <c r="C104" s="228"/>
      <c r="D104" s="220" t="s">
        <v>161</v>
      </c>
      <c r="E104" s="229" t="s">
        <v>19</v>
      </c>
      <c r="F104" s="230" t="s">
        <v>170</v>
      </c>
      <c r="G104" s="228"/>
      <c r="H104" s="231">
        <v>1250.8900000000001</v>
      </c>
      <c r="I104" s="232"/>
      <c r="J104" s="228"/>
      <c r="K104" s="228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161</v>
      </c>
      <c r="AU104" s="237" t="s">
        <v>85</v>
      </c>
      <c r="AV104" s="13" t="s">
        <v>85</v>
      </c>
      <c r="AW104" s="13" t="s">
        <v>36</v>
      </c>
      <c r="AX104" s="13" t="s">
        <v>83</v>
      </c>
      <c r="AY104" s="237" t="s">
        <v>148</v>
      </c>
    </row>
    <row r="105" s="2" customFormat="1" ht="21.75" customHeight="1">
      <c r="A105" s="40"/>
      <c r="B105" s="41"/>
      <c r="C105" s="207" t="s">
        <v>171</v>
      </c>
      <c r="D105" s="207" t="s">
        <v>150</v>
      </c>
      <c r="E105" s="208" t="s">
        <v>172</v>
      </c>
      <c r="F105" s="209" t="s">
        <v>173</v>
      </c>
      <c r="G105" s="210" t="s">
        <v>174</v>
      </c>
      <c r="H105" s="211">
        <v>2779.21</v>
      </c>
      <c r="I105" s="212"/>
      <c r="J105" s="213">
        <f>ROUND(I105*H105,2)</f>
        <v>0</v>
      </c>
      <c r="K105" s="209" t="s">
        <v>154</v>
      </c>
      <c r="L105" s="46"/>
      <c r="M105" s="214" t="s">
        <v>19</v>
      </c>
      <c r="N105" s="215" t="s">
        <v>48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155</v>
      </c>
      <c r="AT105" s="218" t="s">
        <v>150</v>
      </c>
      <c r="AU105" s="218" t="s">
        <v>85</v>
      </c>
      <c r="AY105" s="19" t="s">
        <v>148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155</v>
      </c>
      <c r="BK105" s="219">
        <f>ROUND(I105*H105,2)</f>
        <v>0</v>
      </c>
      <c r="BL105" s="19" t="s">
        <v>155</v>
      </c>
      <c r="BM105" s="218" t="s">
        <v>175</v>
      </c>
    </row>
    <row r="106" s="2" customFormat="1">
      <c r="A106" s="40"/>
      <c r="B106" s="41"/>
      <c r="C106" s="42"/>
      <c r="D106" s="220" t="s">
        <v>157</v>
      </c>
      <c r="E106" s="42"/>
      <c r="F106" s="221" t="s">
        <v>176</v>
      </c>
      <c r="G106" s="42"/>
      <c r="H106" s="42"/>
      <c r="I106" s="222"/>
      <c r="J106" s="42"/>
      <c r="K106" s="42"/>
      <c r="L106" s="46"/>
      <c r="M106" s="223"/>
      <c r="N106" s="224"/>
      <c r="O106" s="87"/>
      <c r="P106" s="87"/>
      <c r="Q106" s="87"/>
      <c r="R106" s="87"/>
      <c r="S106" s="87"/>
      <c r="T106" s="88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157</v>
      </c>
      <c r="AU106" s="19" t="s">
        <v>85</v>
      </c>
    </row>
    <row r="107" s="2" customFormat="1">
      <c r="A107" s="40"/>
      <c r="B107" s="41"/>
      <c r="C107" s="42"/>
      <c r="D107" s="225" t="s">
        <v>159</v>
      </c>
      <c r="E107" s="42"/>
      <c r="F107" s="226" t="s">
        <v>177</v>
      </c>
      <c r="G107" s="42"/>
      <c r="H107" s="42"/>
      <c r="I107" s="222"/>
      <c r="J107" s="42"/>
      <c r="K107" s="42"/>
      <c r="L107" s="46"/>
      <c r="M107" s="223"/>
      <c r="N107" s="224"/>
      <c r="O107" s="87"/>
      <c r="P107" s="87"/>
      <c r="Q107" s="87"/>
      <c r="R107" s="87"/>
      <c r="S107" s="87"/>
      <c r="T107" s="88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159</v>
      </c>
      <c r="AU107" s="19" t="s">
        <v>85</v>
      </c>
    </row>
    <row r="108" s="13" customFormat="1">
      <c r="A108" s="13"/>
      <c r="B108" s="227"/>
      <c r="C108" s="228"/>
      <c r="D108" s="220" t="s">
        <v>161</v>
      </c>
      <c r="E108" s="229" t="s">
        <v>19</v>
      </c>
      <c r="F108" s="230" t="s">
        <v>178</v>
      </c>
      <c r="G108" s="228"/>
      <c r="H108" s="231">
        <v>1697.798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161</v>
      </c>
      <c r="AU108" s="237" t="s">
        <v>85</v>
      </c>
      <c r="AV108" s="13" t="s">
        <v>85</v>
      </c>
      <c r="AW108" s="13" t="s">
        <v>36</v>
      </c>
      <c r="AX108" s="13" t="s">
        <v>75</v>
      </c>
      <c r="AY108" s="237" t="s">
        <v>148</v>
      </c>
    </row>
    <row r="109" s="13" customFormat="1">
      <c r="A109" s="13"/>
      <c r="B109" s="227"/>
      <c r="C109" s="228"/>
      <c r="D109" s="220" t="s">
        <v>161</v>
      </c>
      <c r="E109" s="229" t="s">
        <v>19</v>
      </c>
      <c r="F109" s="230" t="s">
        <v>179</v>
      </c>
      <c r="G109" s="228"/>
      <c r="H109" s="231">
        <v>318.04500000000002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161</v>
      </c>
      <c r="AU109" s="237" t="s">
        <v>85</v>
      </c>
      <c r="AV109" s="13" t="s">
        <v>85</v>
      </c>
      <c r="AW109" s="13" t="s">
        <v>36</v>
      </c>
      <c r="AX109" s="13" t="s">
        <v>75</v>
      </c>
      <c r="AY109" s="237" t="s">
        <v>148</v>
      </c>
    </row>
    <row r="110" s="13" customFormat="1">
      <c r="A110" s="13"/>
      <c r="B110" s="227"/>
      <c r="C110" s="228"/>
      <c r="D110" s="220" t="s">
        <v>161</v>
      </c>
      <c r="E110" s="229" t="s">
        <v>19</v>
      </c>
      <c r="F110" s="230" t="s">
        <v>180</v>
      </c>
      <c r="G110" s="228"/>
      <c r="H110" s="231">
        <v>763.36699999999996</v>
      </c>
      <c r="I110" s="232"/>
      <c r="J110" s="228"/>
      <c r="K110" s="228"/>
      <c r="L110" s="233"/>
      <c r="M110" s="234"/>
      <c r="N110" s="235"/>
      <c r="O110" s="235"/>
      <c r="P110" s="235"/>
      <c r="Q110" s="235"/>
      <c r="R110" s="235"/>
      <c r="S110" s="235"/>
      <c r="T110" s="236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7" t="s">
        <v>161</v>
      </c>
      <c r="AU110" s="237" t="s">
        <v>85</v>
      </c>
      <c r="AV110" s="13" t="s">
        <v>85</v>
      </c>
      <c r="AW110" s="13" t="s">
        <v>36</v>
      </c>
      <c r="AX110" s="13" t="s">
        <v>75</v>
      </c>
      <c r="AY110" s="237" t="s">
        <v>148</v>
      </c>
    </row>
    <row r="111" s="14" customFormat="1">
      <c r="A111" s="14"/>
      <c r="B111" s="239"/>
      <c r="C111" s="240"/>
      <c r="D111" s="220" t="s">
        <v>161</v>
      </c>
      <c r="E111" s="241" t="s">
        <v>19</v>
      </c>
      <c r="F111" s="242" t="s">
        <v>181</v>
      </c>
      <c r="G111" s="240"/>
      <c r="H111" s="243">
        <v>2779.21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9" t="s">
        <v>161</v>
      </c>
      <c r="AU111" s="249" t="s">
        <v>85</v>
      </c>
      <c r="AV111" s="14" t="s">
        <v>155</v>
      </c>
      <c r="AW111" s="14" t="s">
        <v>36</v>
      </c>
      <c r="AX111" s="14" t="s">
        <v>83</v>
      </c>
      <c r="AY111" s="249" t="s">
        <v>148</v>
      </c>
    </row>
    <row r="112" s="2" customFormat="1" ht="21.75" customHeight="1">
      <c r="A112" s="40"/>
      <c r="B112" s="41"/>
      <c r="C112" s="207" t="s">
        <v>155</v>
      </c>
      <c r="D112" s="207" t="s">
        <v>150</v>
      </c>
      <c r="E112" s="208" t="s">
        <v>182</v>
      </c>
      <c r="F112" s="209" t="s">
        <v>183</v>
      </c>
      <c r="G112" s="210" t="s">
        <v>174</v>
      </c>
      <c r="H112" s="211">
        <v>4753.393</v>
      </c>
      <c r="I112" s="212"/>
      <c r="J112" s="213">
        <f>ROUND(I112*H112,2)</f>
        <v>0</v>
      </c>
      <c r="K112" s="209" t="s">
        <v>154</v>
      </c>
      <c r="L112" s="46"/>
      <c r="M112" s="214" t="s">
        <v>19</v>
      </c>
      <c r="N112" s="215" t="s">
        <v>48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155</v>
      </c>
      <c r="AT112" s="218" t="s">
        <v>150</v>
      </c>
      <c r="AU112" s="218" t="s">
        <v>85</v>
      </c>
      <c r="AY112" s="19" t="s">
        <v>148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9" t="s">
        <v>155</v>
      </c>
      <c r="BK112" s="219">
        <f>ROUND(I112*H112,2)</f>
        <v>0</v>
      </c>
      <c r="BL112" s="19" t="s">
        <v>155</v>
      </c>
      <c r="BM112" s="218" t="s">
        <v>184</v>
      </c>
    </row>
    <row r="113" s="2" customFormat="1">
      <c r="A113" s="40"/>
      <c r="B113" s="41"/>
      <c r="C113" s="42"/>
      <c r="D113" s="220" t="s">
        <v>157</v>
      </c>
      <c r="E113" s="42"/>
      <c r="F113" s="221" t="s">
        <v>185</v>
      </c>
      <c r="G113" s="42"/>
      <c r="H113" s="42"/>
      <c r="I113" s="222"/>
      <c r="J113" s="42"/>
      <c r="K113" s="42"/>
      <c r="L113" s="46"/>
      <c r="M113" s="223"/>
      <c r="N113" s="224"/>
      <c r="O113" s="87"/>
      <c r="P113" s="87"/>
      <c r="Q113" s="87"/>
      <c r="R113" s="87"/>
      <c r="S113" s="87"/>
      <c r="T113" s="88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157</v>
      </c>
      <c r="AU113" s="19" t="s">
        <v>85</v>
      </c>
    </row>
    <row r="114" s="2" customFormat="1">
      <c r="A114" s="40"/>
      <c r="B114" s="41"/>
      <c r="C114" s="42"/>
      <c r="D114" s="225" t="s">
        <v>159</v>
      </c>
      <c r="E114" s="42"/>
      <c r="F114" s="226" t="s">
        <v>186</v>
      </c>
      <c r="G114" s="42"/>
      <c r="H114" s="42"/>
      <c r="I114" s="222"/>
      <c r="J114" s="42"/>
      <c r="K114" s="42"/>
      <c r="L114" s="46"/>
      <c r="M114" s="223"/>
      <c r="N114" s="224"/>
      <c r="O114" s="87"/>
      <c r="P114" s="87"/>
      <c r="Q114" s="87"/>
      <c r="R114" s="87"/>
      <c r="S114" s="87"/>
      <c r="T114" s="88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159</v>
      </c>
      <c r="AU114" s="19" t="s">
        <v>85</v>
      </c>
    </row>
    <row r="115" s="15" customFormat="1">
      <c r="A115" s="15"/>
      <c r="B115" s="250"/>
      <c r="C115" s="251"/>
      <c r="D115" s="220" t="s">
        <v>161</v>
      </c>
      <c r="E115" s="252" t="s">
        <v>19</v>
      </c>
      <c r="F115" s="253" t="s">
        <v>187</v>
      </c>
      <c r="G115" s="251"/>
      <c r="H115" s="252" t="s">
        <v>19</v>
      </c>
      <c r="I115" s="254"/>
      <c r="J115" s="251"/>
      <c r="K115" s="251"/>
      <c r="L115" s="255"/>
      <c r="M115" s="256"/>
      <c r="N115" s="257"/>
      <c r="O115" s="257"/>
      <c r="P115" s="257"/>
      <c r="Q115" s="257"/>
      <c r="R115" s="257"/>
      <c r="S115" s="257"/>
      <c r="T115" s="258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9" t="s">
        <v>161</v>
      </c>
      <c r="AU115" s="259" t="s">
        <v>85</v>
      </c>
      <c r="AV115" s="15" t="s">
        <v>83</v>
      </c>
      <c r="AW115" s="15" t="s">
        <v>36</v>
      </c>
      <c r="AX115" s="15" t="s">
        <v>75</v>
      </c>
      <c r="AY115" s="259" t="s">
        <v>148</v>
      </c>
    </row>
    <row r="116" s="13" customFormat="1">
      <c r="A116" s="13"/>
      <c r="B116" s="227"/>
      <c r="C116" s="228"/>
      <c r="D116" s="220" t="s">
        <v>161</v>
      </c>
      <c r="E116" s="229" t="s">
        <v>19</v>
      </c>
      <c r="F116" s="230" t="s">
        <v>188</v>
      </c>
      <c r="G116" s="228"/>
      <c r="H116" s="231">
        <v>4016.7130000000002</v>
      </c>
      <c r="I116" s="232"/>
      <c r="J116" s="228"/>
      <c r="K116" s="228"/>
      <c r="L116" s="233"/>
      <c r="M116" s="234"/>
      <c r="N116" s="235"/>
      <c r="O116" s="235"/>
      <c r="P116" s="235"/>
      <c r="Q116" s="235"/>
      <c r="R116" s="235"/>
      <c r="S116" s="235"/>
      <c r="T116" s="23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7" t="s">
        <v>161</v>
      </c>
      <c r="AU116" s="237" t="s">
        <v>85</v>
      </c>
      <c r="AV116" s="13" t="s">
        <v>85</v>
      </c>
      <c r="AW116" s="13" t="s">
        <v>36</v>
      </c>
      <c r="AX116" s="13" t="s">
        <v>75</v>
      </c>
      <c r="AY116" s="237" t="s">
        <v>148</v>
      </c>
    </row>
    <row r="117" s="13" customFormat="1">
      <c r="A117" s="13"/>
      <c r="B117" s="227"/>
      <c r="C117" s="228"/>
      <c r="D117" s="220" t="s">
        <v>161</v>
      </c>
      <c r="E117" s="229" t="s">
        <v>19</v>
      </c>
      <c r="F117" s="230" t="s">
        <v>189</v>
      </c>
      <c r="G117" s="228"/>
      <c r="H117" s="231">
        <v>341.19400000000002</v>
      </c>
      <c r="I117" s="232"/>
      <c r="J117" s="228"/>
      <c r="K117" s="228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161</v>
      </c>
      <c r="AU117" s="237" t="s">
        <v>85</v>
      </c>
      <c r="AV117" s="13" t="s">
        <v>85</v>
      </c>
      <c r="AW117" s="13" t="s">
        <v>36</v>
      </c>
      <c r="AX117" s="13" t="s">
        <v>75</v>
      </c>
      <c r="AY117" s="237" t="s">
        <v>148</v>
      </c>
    </row>
    <row r="118" s="13" customFormat="1">
      <c r="A118" s="13"/>
      <c r="B118" s="227"/>
      <c r="C118" s="228"/>
      <c r="D118" s="220" t="s">
        <v>161</v>
      </c>
      <c r="E118" s="229" t="s">
        <v>19</v>
      </c>
      <c r="F118" s="230" t="s">
        <v>190</v>
      </c>
      <c r="G118" s="228"/>
      <c r="H118" s="231">
        <v>395.48599999999999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161</v>
      </c>
      <c r="AU118" s="237" t="s">
        <v>85</v>
      </c>
      <c r="AV118" s="13" t="s">
        <v>85</v>
      </c>
      <c r="AW118" s="13" t="s">
        <v>36</v>
      </c>
      <c r="AX118" s="13" t="s">
        <v>75</v>
      </c>
      <c r="AY118" s="237" t="s">
        <v>148</v>
      </c>
    </row>
    <row r="119" s="14" customFormat="1">
      <c r="A119" s="14"/>
      <c r="B119" s="239"/>
      <c r="C119" s="240"/>
      <c r="D119" s="220" t="s">
        <v>161</v>
      </c>
      <c r="E119" s="241" t="s">
        <v>19</v>
      </c>
      <c r="F119" s="242" t="s">
        <v>181</v>
      </c>
      <c r="G119" s="240"/>
      <c r="H119" s="243">
        <v>4753.393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9" t="s">
        <v>161</v>
      </c>
      <c r="AU119" s="249" t="s">
        <v>85</v>
      </c>
      <c r="AV119" s="14" t="s">
        <v>155</v>
      </c>
      <c r="AW119" s="14" t="s">
        <v>36</v>
      </c>
      <c r="AX119" s="14" t="s">
        <v>83</v>
      </c>
      <c r="AY119" s="249" t="s">
        <v>148</v>
      </c>
    </row>
    <row r="120" s="2" customFormat="1" ht="16.5" customHeight="1">
      <c r="A120" s="40"/>
      <c r="B120" s="41"/>
      <c r="C120" s="207" t="s">
        <v>191</v>
      </c>
      <c r="D120" s="207" t="s">
        <v>150</v>
      </c>
      <c r="E120" s="208" t="s">
        <v>192</v>
      </c>
      <c r="F120" s="209" t="s">
        <v>193</v>
      </c>
      <c r="G120" s="210" t="s">
        <v>174</v>
      </c>
      <c r="H120" s="211">
        <v>713.00900000000001</v>
      </c>
      <c r="I120" s="212"/>
      <c r="J120" s="213">
        <f>ROUND(I120*H120,2)</f>
        <v>0</v>
      </c>
      <c r="K120" s="209" t="s">
        <v>19</v>
      </c>
      <c r="L120" s="46"/>
      <c r="M120" s="214" t="s">
        <v>19</v>
      </c>
      <c r="N120" s="215" t="s">
        <v>48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155</v>
      </c>
      <c r="AT120" s="218" t="s">
        <v>150</v>
      </c>
      <c r="AU120" s="218" t="s">
        <v>85</v>
      </c>
      <c r="AY120" s="19" t="s">
        <v>148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155</v>
      </c>
      <c r="BK120" s="219">
        <f>ROUND(I120*H120,2)</f>
        <v>0</v>
      </c>
      <c r="BL120" s="19" t="s">
        <v>155</v>
      </c>
      <c r="BM120" s="218" t="s">
        <v>194</v>
      </c>
    </row>
    <row r="121" s="2" customFormat="1">
      <c r="A121" s="40"/>
      <c r="B121" s="41"/>
      <c r="C121" s="42"/>
      <c r="D121" s="220" t="s">
        <v>157</v>
      </c>
      <c r="E121" s="42"/>
      <c r="F121" s="221" t="s">
        <v>193</v>
      </c>
      <c r="G121" s="42"/>
      <c r="H121" s="42"/>
      <c r="I121" s="222"/>
      <c r="J121" s="42"/>
      <c r="K121" s="42"/>
      <c r="L121" s="46"/>
      <c r="M121" s="223"/>
      <c r="N121" s="224"/>
      <c r="O121" s="87"/>
      <c r="P121" s="87"/>
      <c r="Q121" s="87"/>
      <c r="R121" s="87"/>
      <c r="S121" s="87"/>
      <c r="T121" s="88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157</v>
      </c>
      <c r="AU121" s="19" t="s">
        <v>85</v>
      </c>
    </row>
    <row r="122" s="15" customFormat="1">
      <c r="A122" s="15"/>
      <c r="B122" s="250"/>
      <c r="C122" s="251"/>
      <c r="D122" s="220" t="s">
        <v>161</v>
      </c>
      <c r="E122" s="252" t="s">
        <v>19</v>
      </c>
      <c r="F122" s="253" t="s">
        <v>195</v>
      </c>
      <c r="G122" s="251"/>
      <c r="H122" s="252" t="s">
        <v>19</v>
      </c>
      <c r="I122" s="254"/>
      <c r="J122" s="251"/>
      <c r="K122" s="251"/>
      <c r="L122" s="255"/>
      <c r="M122" s="256"/>
      <c r="N122" s="257"/>
      <c r="O122" s="257"/>
      <c r="P122" s="257"/>
      <c r="Q122" s="257"/>
      <c r="R122" s="257"/>
      <c r="S122" s="257"/>
      <c r="T122" s="258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9" t="s">
        <v>161</v>
      </c>
      <c r="AU122" s="259" t="s">
        <v>85</v>
      </c>
      <c r="AV122" s="15" t="s">
        <v>83</v>
      </c>
      <c r="AW122" s="15" t="s">
        <v>36</v>
      </c>
      <c r="AX122" s="15" t="s">
        <v>75</v>
      </c>
      <c r="AY122" s="259" t="s">
        <v>148</v>
      </c>
    </row>
    <row r="123" s="13" customFormat="1">
      <c r="A123" s="13"/>
      <c r="B123" s="227"/>
      <c r="C123" s="228"/>
      <c r="D123" s="220" t="s">
        <v>161</v>
      </c>
      <c r="E123" s="229" t="s">
        <v>19</v>
      </c>
      <c r="F123" s="230" t="s">
        <v>196</v>
      </c>
      <c r="G123" s="228"/>
      <c r="H123" s="231">
        <v>713.00900000000001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161</v>
      </c>
      <c r="AU123" s="237" t="s">
        <v>85</v>
      </c>
      <c r="AV123" s="13" t="s">
        <v>85</v>
      </c>
      <c r="AW123" s="13" t="s">
        <v>36</v>
      </c>
      <c r="AX123" s="13" t="s">
        <v>83</v>
      </c>
      <c r="AY123" s="237" t="s">
        <v>148</v>
      </c>
    </row>
    <row r="124" s="2" customFormat="1" ht="21.75" customHeight="1">
      <c r="A124" s="40"/>
      <c r="B124" s="41"/>
      <c r="C124" s="207" t="s">
        <v>197</v>
      </c>
      <c r="D124" s="207" t="s">
        <v>150</v>
      </c>
      <c r="E124" s="208" t="s">
        <v>198</v>
      </c>
      <c r="F124" s="209" t="s">
        <v>199</v>
      </c>
      <c r="G124" s="210" t="s">
        <v>174</v>
      </c>
      <c r="H124" s="211">
        <v>1.98</v>
      </c>
      <c r="I124" s="212"/>
      <c r="J124" s="213">
        <f>ROUND(I124*H124,2)</f>
        <v>0</v>
      </c>
      <c r="K124" s="209" t="s">
        <v>154</v>
      </c>
      <c r="L124" s="46"/>
      <c r="M124" s="214" t="s">
        <v>19</v>
      </c>
      <c r="N124" s="215" t="s">
        <v>48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155</v>
      </c>
      <c r="AT124" s="218" t="s">
        <v>150</v>
      </c>
      <c r="AU124" s="218" t="s">
        <v>85</v>
      </c>
      <c r="AY124" s="19" t="s">
        <v>148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155</v>
      </c>
      <c r="BK124" s="219">
        <f>ROUND(I124*H124,2)</f>
        <v>0</v>
      </c>
      <c r="BL124" s="19" t="s">
        <v>155</v>
      </c>
      <c r="BM124" s="218" t="s">
        <v>200</v>
      </c>
    </row>
    <row r="125" s="2" customFormat="1">
      <c r="A125" s="40"/>
      <c r="B125" s="41"/>
      <c r="C125" s="42"/>
      <c r="D125" s="220" t="s">
        <v>157</v>
      </c>
      <c r="E125" s="42"/>
      <c r="F125" s="221" t="s">
        <v>201</v>
      </c>
      <c r="G125" s="42"/>
      <c r="H125" s="42"/>
      <c r="I125" s="222"/>
      <c r="J125" s="42"/>
      <c r="K125" s="42"/>
      <c r="L125" s="46"/>
      <c r="M125" s="223"/>
      <c r="N125" s="224"/>
      <c r="O125" s="87"/>
      <c r="P125" s="87"/>
      <c r="Q125" s="87"/>
      <c r="R125" s="87"/>
      <c r="S125" s="87"/>
      <c r="T125" s="88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157</v>
      </c>
      <c r="AU125" s="19" t="s">
        <v>85</v>
      </c>
    </row>
    <row r="126" s="2" customFormat="1">
      <c r="A126" s="40"/>
      <c r="B126" s="41"/>
      <c r="C126" s="42"/>
      <c r="D126" s="225" t="s">
        <v>159</v>
      </c>
      <c r="E126" s="42"/>
      <c r="F126" s="226" t="s">
        <v>202</v>
      </c>
      <c r="G126" s="42"/>
      <c r="H126" s="42"/>
      <c r="I126" s="222"/>
      <c r="J126" s="42"/>
      <c r="K126" s="42"/>
      <c r="L126" s="46"/>
      <c r="M126" s="223"/>
      <c r="N126" s="224"/>
      <c r="O126" s="87"/>
      <c r="P126" s="87"/>
      <c r="Q126" s="87"/>
      <c r="R126" s="87"/>
      <c r="S126" s="87"/>
      <c r="T126" s="88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159</v>
      </c>
      <c r="AU126" s="19" t="s">
        <v>85</v>
      </c>
    </row>
    <row r="127" s="13" customFormat="1">
      <c r="A127" s="13"/>
      <c r="B127" s="227"/>
      <c r="C127" s="228"/>
      <c r="D127" s="220" t="s">
        <v>161</v>
      </c>
      <c r="E127" s="229" t="s">
        <v>19</v>
      </c>
      <c r="F127" s="230" t="s">
        <v>203</v>
      </c>
      <c r="G127" s="228"/>
      <c r="H127" s="231">
        <v>1.98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161</v>
      </c>
      <c r="AU127" s="237" t="s">
        <v>85</v>
      </c>
      <c r="AV127" s="13" t="s">
        <v>85</v>
      </c>
      <c r="AW127" s="13" t="s">
        <v>36</v>
      </c>
      <c r="AX127" s="13" t="s">
        <v>83</v>
      </c>
      <c r="AY127" s="237" t="s">
        <v>148</v>
      </c>
    </row>
    <row r="128" s="2" customFormat="1" ht="21.75" customHeight="1">
      <c r="A128" s="40"/>
      <c r="B128" s="41"/>
      <c r="C128" s="207" t="s">
        <v>204</v>
      </c>
      <c r="D128" s="207" t="s">
        <v>150</v>
      </c>
      <c r="E128" s="208" t="s">
        <v>205</v>
      </c>
      <c r="F128" s="209" t="s">
        <v>206</v>
      </c>
      <c r="G128" s="210" t="s">
        <v>174</v>
      </c>
      <c r="H128" s="211">
        <v>13682.663000000001</v>
      </c>
      <c r="I128" s="212"/>
      <c r="J128" s="213">
        <f>ROUND(I128*H128,2)</f>
        <v>0</v>
      </c>
      <c r="K128" s="209" t="s">
        <v>154</v>
      </c>
      <c r="L128" s="46"/>
      <c r="M128" s="214" t="s">
        <v>19</v>
      </c>
      <c r="N128" s="215" t="s">
        <v>48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155</v>
      </c>
      <c r="AT128" s="218" t="s">
        <v>150</v>
      </c>
      <c r="AU128" s="218" t="s">
        <v>85</v>
      </c>
      <c r="AY128" s="19" t="s">
        <v>148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155</v>
      </c>
      <c r="BK128" s="219">
        <f>ROUND(I128*H128,2)</f>
        <v>0</v>
      </c>
      <c r="BL128" s="19" t="s">
        <v>155</v>
      </c>
      <c r="BM128" s="218" t="s">
        <v>207</v>
      </c>
    </row>
    <row r="129" s="2" customFormat="1">
      <c r="A129" s="40"/>
      <c r="B129" s="41"/>
      <c r="C129" s="42"/>
      <c r="D129" s="220" t="s">
        <v>157</v>
      </c>
      <c r="E129" s="42"/>
      <c r="F129" s="221" t="s">
        <v>208</v>
      </c>
      <c r="G129" s="42"/>
      <c r="H129" s="42"/>
      <c r="I129" s="222"/>
      <c r="J129" s="42"/>
      <c r="K129" s="42"/>
      <c r="L129" s="46"/>
      <c r="M129" s="223"/>
      <c r="N129" s="224"/>
      <c r="O129" s="87"/>
      <c r="P129" s="87"/>
      <c r="Q129" s="87"/>
      <c r="R129" s="87"/>
      <c r="S129" s="87"/>
      <c r="T129" s="88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157</v>
      </c>
      <c r="AU129" s="19" t="s">
        <v>85</v>
      </c>
    </row>
    <row r="130" s="2" customFormat="1">
      <c r="A130" s="40"/>
      <c r="B130" s="41"/>
      <c r="C130" s="42"/>
      <c r="D130" s="225" t="s">
        <v>159</v>
      </c>
      <c r="E130" s="42"/>
      <c r="F130" s="226" t="s">
        <v>209</v>
      </c>
      <c r="G130" s="42"/>
      <c r="H130" s="42"/>
      <c r="I130" s="222"/>
      <c r="J130" s="42"/>
      <c r="K130" s="42"/>
      <c r="L130" s="46"/>
      <c r="M130" s="223"/>
      <c r="N130" s="224"/>
      <c r="O130" s="87"/>
      <c r="P130" s="87"/>
      <c r="Q130" s="87"/>
      <c r="R130" s="87"/>
      <c r="S130" s="87"/>
      <c r="T130" s="88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159</v>
      </c>
      <c r="AU130" s="19" t="s">
        <v>85</v>
      </c>
    </row>
    <row r="131" s="2" customFormat="1">
      <c r="A131" s="40"/>
      <c r="B131" s="41"/>
      <c r="C131" s="42"/>
      <c r="D131" s="220" t="s">
        <v>168</v>
      </c>
      <c r="E131" s="42"/>
      <c r="F131" s="238" t="s">
        <v>210</v>
      </c>
      <c r="G131" s="42"/>
      <c r="H131" s="42"/>
      <c r="I131" s="222"/>
      <c r="J131" s="42"/>
      <c r="K131" s="42"/>
      <c r="L131" s="46"/>
      <c r="M131" s="223"/>
      <c r="N131" s="224"/>
      <c r="O131" s="87"/>
      <c r="P131" s="87"/>
      <c r="Q131" s="87"/>
      <c r="R131" s="87"/>
      <c r="S131" s="87"/>
      <c r="T131" s="88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168</v>
      </c>
      <c r="AU131" s="19" t="s">
        <v>85</v>
      </c>
    </row>
    <row r="132" s="13" customFormat="1">
      <c r="A132" s="13"/>
      <c r="B132" s="227"/>
      <c r="C132" s="228"/>
      <c r="D132" s="220" t="s">
        <v>161</v>
      </c>
      <c r="E132" s="229" t="s">
        <v>19</v>
      </c>
      <c r="F132" s="230" t="s">
        <v>211</v>
      </c>
      <c r="G132" s="228"/>
      <c r="H132" s="231">
        <v>2779.21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161</v>
      </c>
      <c r="AU132" s="237" t="s">
        <v>85</v>
      </c>
      <c r="AV132" s="13" t="s">
        <v>85</v>
      </c>
      <c r="AW132" s="13" t="s">
        <v>36</v>
      </c>
      <c r="AX132" s="13" t="s">
        <v>75</v>
      </c>
      <c r="AY132" s="237" t="s">
        <v>148</v>
      </c>
    </row>
    <row r="133" s="13" customFormat="1">
      <c r="A133" s="13"/>
      <c r="B133" s="227"/>
      <c r="C133" s="228"/>
      <c r="D133" s="220" t="s">
        <v>161</v>
      </c>
      <c r="E133" s="229" t="s">
        <v>19</v>
      </c>
      <c r="F133" s="230" t="s">
        <v>212</v>
      </c>
      <c r="G133" s="228"/>
      <c r="H133" s="231">
        <v>4753.393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161</v>
      </c>
      <c r="AU133" s="237" t="s">
        <v>85</v>
      </c>
      <c r="AV133" s="13" t="s">
        <v>85</v>
      </c>
      <c r="AW133" s="13" t="s">
        <v>36</v>
      </c>
      <c r="AX133" s="13" t="s">
        <v>75</v>
      </c>
      <c r="AY133" s="237" t="s">
        <v>148</v>
      </c>
    </row>
    <row r="134" s="13" customFormat="1">
      <c r="A134" s="13"/>
      <c r="B134" s="227"/>
      <c r="C134" s="228"/>
      <c r="D134" s="220" t="s">
        <v>161</v>
      </c>
      <c r="E134" s="229" t="s">
        <v>19</v>
      </c>
      <c r="F134" s="230" t="s">
        <v>213</v>
      </c>
      <c r="G134" s="228"/>
      <c r="H134" s="231">
        <v>1.98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161</v>
      </c>
      <c r="AU134" s="237" t="s">
        <v>85</v>
      </c>
      <c r="AV134" s="13" t="s">
        <v>85</v>
      </c>
      <c r="AW134" s="13" t="s">
        <v>36</v>
      </c>
      <c r="AX134" s="13" t="s">
        <v>75</v>
      </c>
      <c r="AY134" s="237" t="s">
        <v>148</v>
      </c>
    </row>
    <row r="135" s="16" customFormat="1">
      <c r="A135" s="16"/>
      <c r="B135" s="260"/>
      <c r="C135" s="261"/>
      <c r="D135" s="220" t="s">
        <v>161</v>
      </c>
      <c r="E135" s="262" t="s">
        <v>19</v>
      </c>
      <c r="F135" s="263" t="s">
        <v>214</v>
      </c>
      <c r="G135" s="261"/>
      <c r="H135" s="264">
        <v>7534.5829999999996</v>
      </c>
      <c r="I135" s="265"/>
      <c r="J135" s="261"/>
      <c r="K135" s="261"/>
      <c r="L135" s="266"/>
      <c r="M135" s="267"/>
      <c r="N135" s="268"/>
      <c r="O135" s="268"/>
      <c r="P135" s="268"/>
      <c r="Q135" s="268"/>
      <c r="R135" s="268"/>
      <c r="S135" s="268"/>
      <c r="T135" s="269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70" t="s">
        <v>161</v>
      </c>
      <c r="AU135" s="270" t="s">
        <v>85</v>
      </c>
      <c r="AV135" s="16" t="s">
        <v>171</v>
      </c>
      <c r="AW135" s="16" t="s">
        <v>36</v>
      </c>
      <c r="AX135" s="16" t="s">
        <v>75</v>
      </c>
      <c r="AY135" s="270" t="s">
        <v>148</v>
      </c>
    </row>
    <row r="136" s="13" customFormat="1">
      <c r="A136" s="13"/>
      <c r="B136" s="227"/>
      <c r="C136" s="228"/>
      <c r="D136" s="220" t="s">
        <v>161</v>
      </c>
      <c r="E136" s="229" t="s">
        <v>19</v>
      </c>
      <c r="F136" s="230" t="s">
        <v>215</v>
      </c>
      <c r="G136" s="228"/>
      <c r="H136" s="231">
        <v>3318.864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161</v>
      </c>
      <c r="AU136" s="237" t="s">
        <v>85</v>
      </c>
      <c r="AV136" s="13" t="s">
        <v>85</v>
      </c>
      <c r="AW136" s="13" t="s">
        <v>36</v>
      </c>
      <c r="AX136" s="13" t="s">
        <v>75</v>
      </c>
      <c r="AY136" s="237" t="s">
        <v>148</v>
      </c>
    </row>
    <row r="137" s="16" customFormat="1">
      <c r="A137" s="16"/>
      <c r="B137" s="260"/>
      <c r="C137" s="261"/>
      <c r="D137" s="220" t="s">
        <v>161</v>
      </c>
      <c r="E137" s="262" t="s">
        <v>19</v>
      </c>
      <c r="F137" s="263" t="s">
        <v>214</v>
      </c>
      <c r="G137" s="261"/>
      <c r="H137" s="264">
        <v>3318.864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70" t="s">
        <v>161</v>
      </c>
      <c r="AU137" s="270" t="s">
        <v>85</v>
      </c>
      <c r="AV137" s="16" t="s">
        <v>171</v>
      </c>
      <c r="AW137" s="16" t="s">
        <v>36</v>
      </c>
      <c r="AX137" s="16" t="s">
        <v>75</v>
      </c>
      <c r="AY137" s="270" t="s">
        <v>148</v>
      </c>
    </row>
    <row r="138" s="15" customFormat="1">
      <c r="A138" s="15"/>
      <c r="B138" s="250"/>
      <c r="C138" s="251"/>
      <c r="D138" s="220" t="s">
        <v>161</v>
      </c>
      <c r="E138" s="252" t="s">
        <v>19</v>
      </c>
      <c r="F138" s="253" t="s">
        <v>216</v>
      </c>
      <c r="G138" s="251"/>
      <c r="H138" s="252" t="s">
        <v>19</v>
      </c>
      <c r="I138" s="254"/>
      <c r="J138" s="251"/>
      <c r="K138" s="251"/>
      <c r="L138" s="255"/>
      <c r="M138" s="256"/>
      <c r="N138" s="257"/>
      <c r="O138" s="257"/>
      <c r="P138" s="257"/>
      <c r="Q138" s="257"/>
      <c r="R138" s="257"/>
      <c r="S138" s="257"/>
      <c r="T138" s="25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9" t="s">
        <v>161</v>
      </c>
      <c r="AU138" s="259" t="s">
        <v>85</v>
      </c>
      <c r="AV138" s="15" t="s">
        <v>83</v>
      </c>
      <c r="AW138" s="15" t="s">
        <v>36</v>
      </c>
      <c r="AX138" s="15" t="s">
        <v>75</v>
      </c>
      <c r="AY138" s="259" t="s">
        <v>148</v>
      </c>
    </row>
    <row r="139" s="13" customFormat="1">
      <c r="A139" s="13"/>
      <c r="B139" s="227"/>
      <c r="C139" s="228"/>
      <c r="D139" s="220" t="s">
        <v>161</v>
      </c>
      <c r="E139" s="229" t="s">
        <v>19</v>
      </c>
      <c r="F139" s="230" t="s">
        <v>217</v>
      </c>
      <c r="G139" s="228"/>
      <c r="H139" s="231">
        <v>5718.0870000000004</v>
      </c>
      <c r="I139" s="232"/>
      <c r="J139" s="228"/>
      <c r="K139" s="228"/>
      <c r="L139" s="233"/>
      <c r="M139" s="234"/>
      <c r="N139" s="235"/>
      <c r="O139" s="235"/>
      <c r="P139" s="235"/>
      <c r="Q139" s="235"/>
      <c r="R139" s="235"/>
      <c r="S139" s="235"/>
      <c r="T139" s="23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7" t="s">
        <v>161</v>
      </c>
      <c r="AU139" s="237" t="s">
        <v>85</v>
      </c>
      <c r="AV139" s="13" t="s">
        <v>85</v>
      </c>
      <c r="AW139" s="13" t="s">
        <v>36</v>
      </c>
      <c r="AX139" s="13" t="s">
        <v>75</v>
      </c>
      <c r="AY139" s="237" t="s">
        <v>148</v>
      </c>
    </row>
    <row r="140" s="15" customFormat="1">
      <c r="A140" s="15"/>
      <c r="B140" s="250"/>
      <c r="C140" s="251"/>
      <c r="D140" s="220" t="s">
        <v>161</v>
      </c>
      <c r="E140" s="252" t="s">
        <v>19</v>
      </c>
      <c r="F140" s="253" t="s">
        <v>218</v>
      </c>
      <c r="G140" s="251"/>
      <c r="H140" s="252" t="s">
        <v>19</v>
      </c>
      <c r="I140" s="254"/>
      <c r="J140" s="251"/>
      <c r="K140" s="251"/>
      <c r="L140" s="255"/>
      <c r="M140" s="256"/>
      <c r="N140" s="257"/>
      <c r="O140" s="257"/>
      <c r="P140" s="257"/>
      <c r="Q140" s="257"/>
      <c r="R140" s="257"/>
      <c r="S140" s="257"/>
      <c r="T140" s="25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9" t="s">
        <v>161</v>
      </c>
      <c r="AU140" s="259" t="s">
        <v>85</v>
      </c>
      <c r="AV140" s="15" t="s">
        <v>83</v>
      </c>
      <c r="AW140" s="15" t="s">
        <v>36</v>
      </c>
      <c r="AX140" s="15" t="s">
        <v>75</v>
      </c>
      <c r="AY140" s="259" t="s">
        <v>148</v>
      </c>
    </row>
    <row r="141" s="13" customFormat="1">
      <c r="A141" s="13"/>
      <c r="B141" s="227"/>
      <c r="C141" s="228"/>
      <c r="D141" s="220" t="s">
        <v>161</v>
      </c>
      <c r="E141" s="229" t="s">
        <v>19</v>
      </c>
      <c r="F141" s="230" t="s">
        <v>219</v>
      </c>
      <c r="G141" s="228"/>
      <c r="H141" s="231">
        <v>-702.28499999999997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161</v>
      </c>
      <c r="AU141" s="237" t="s">
        <v>85</v>
      </c>
      <c r="AV141" s="13" t="s">
        <v>85</v>
      </c>
      <c r="AW141" s="13" t="s">
        <v>36</v>
      </c>
      <c r="AX141" s="13" t="s">
        <v>75</v>
      </c>
      <c r="AY141" s="237" t="s">
        <v>148</v>
      </c>
    </row>
    <row r="142" s="15" customFormat="1">
      <c r="A142" s="15"/>
      <c r="B142" s="250"/>
      <c r="C142" s="251"/>
      <c r="D142" s="220" t="s">
        <v>161</v>
      </c>
      <c r="E142" s="252" t="s">
        <v>19</v>
      </c>
      <c r="F142" s="253" t="s">
        <v>220</v>
      </c>
      <c r="G142" s="251"/>
      <c r="H142" s="252" t="s">
        <v>19</v>
      </c>
      <c r="I142" s="254"/>
      <c r="J142" s="251"/>
      <c r="K142" s="251"/>
      <c r="L142" s="255"/>
      <c r="M142" s="256"/>
      <c r="N142" s="257"/>
      <c r="O142" s="257"/>
      <c r="P142" s="257"/>
      <c r="Q142" s="257"/>
      <c r="R142" s="257"/>
      <c r="S142" s="257"/>
      <c r="T142" s="25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9" t="s">
        <v>161</v>
      </c>
      <c r="AU142" s="259" t="s">
        <v>85</v>
      </c>
      <c r="AV142" s="15" t="s">
        <v>83</v>
      </c>
      <c r="AW142" s="15" t="s">
        <v>36</v>
      </c>
      <c r="AX142" s="15" t="s">
        <v>75</v>
      </c>
      <c r="AY142" s="259" t="s">
        <v>148</v>
      </c>
    </row>
    <row r="143" s="13" customFormat="1">
      <c r="A143" s="13"/>
      <c r="B143" s="227"/>
      <c r="C143" s="228"/>
      <c r="D143" s="220" t="s">
        <v>161</v>
      </c>
      <c r="E143" s="229" t="s">
        <v>19</v>
      </c>
      <c r="F143" s="230" t="s">
        <v>221</v>
      </c>
      <c r="G143" s="228"/>
      <c r="H143" s="231">
        <v>-2186.5859999999998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161</v>
      </c>
      <c r="AU143" s="237" t="s">
        <v>85</v>
      </c>
      <c r="AV143" s="13" t="s">
        <v>85</v>
      </c>
      <c r="AW143" s="13" t="s">
        <v>36</v>
      </c>
      <c r="AX143" s="13" t="s">
        <v>75</v>
      </c>
      <c r="AY143" s="237" t="s">
        <v>148</v>
      </c>
    </row>
    <row r="144" s="16" customFormat="1">
      <c r="A144" s="16"/>
      <c r="B144" s="260"/>
      <c r="C144" s="261"/>
      <c r="D144" s="220" t="s">
        <v>161</v>
      </c>
      <c r="E144" s="262" t="s">
        <v>19</v>
      </c>
      <c r="F144" s="263" t="s">
        <v>214</v>
      </c>
      <c r="G144" s="261"/>
      <c r="H144" s="264">
        <v>2829.2159999999999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70" t="s">
        <v>161</v>
      </c>
      <c r="AU144" s="270" t="s">
        <v>85</v>
      </c>
      <c r="AV144" s="16" t="s">
        <v>171</v>
      </c>
      <c r="AW144" s="16" t="s">
        <v>36</v>
      </c>
      <c r="AX144" s="16" t="s">
        <v>75</v>
      </c>
      <c r="AY144" s="270" t="s">
        <v>148</v>
      </c>
    </row>
    <row r="145" s="14" customFormat="1">
      <c r="A145" s="14"/>
      <c r="B145" s="239"/>
      <c r="C145" s="240"/>
      <c r="D145" s="220" t="s">
        <v>161</v>
      </c>
      <c r="E145" s="241" t="s">
        <v>19</v>
      </c>
      <c r="F145" s="242" t="s">
        <v>181</v>
      </c>
      <c r="G145" s="240"/>
      <c r="H145" s="243">
        <v>13682.663000000001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9" t="s">
        <v>161</v>
      </c>
      <c r="AU145" s="249" t="s">
        <v>85</v>
      </c>
      <c r="AV145" s="14" t="s">
        <v>155</v>
      </c>
      <c r="AW145" s="14" t="s">
        <v>36</v>
      </c>
      <c r="AX145" s="14" t="s">
        <v>83</v>
      </c>
      <c r="AY145" s="249" t="s">
        <v>148</v>
      </c>
    </row>
    <row r="146" s="2" customFormat="1" ht="16.5" customHeight="1">
      <c r="A146" s="40"/>
      <c r="B146" s="41"/>
      <c r="C146" s="207" t="s">
        <v>222</v>
      </c>
      <c r="D146" s="207" t="s">
        <v>150</v>
      </c>
      <c r="E146" s="208" t="s">
        <v>223</v>
      </c>
      <c r="F146" s="209" t="s">
        <v>224</v>
      </c>
      <c r="G146" s="210" t="s">
        <v>174</v>
      </c>
      <c r="H146" s="211">
        <v>6148.0799999999999</v>
      </c>
      <c r="I146" s="212"/>
      <c r="J146" s="213">
        <f>ROUND(I146*H146,2)</f>
        <v>0</v>
      </c>
      <c r="K146" s="209" t="s">
        <v>154</v>
      </c>
      <c r="L146" s="46"/>
      <c r="M146" s="214" t="s">
        <v>19</v>
      </c>
      <c r="N146" s="215" t="s">
        <v>48</v>
      </c>
      <c r="O146" s="87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8" t="s">
        <v>155</v>
      </c>
      <c r="AT146" s="218" t="s">
        <v>150</v>
      </c>
      <c r="AU146" s="218" t="s">
        <v>85</v>
      </c>
      <c r="AY146" s="19" t="s">
        <v>148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9" t="s">
        <v>155</v>
      </c>
      <c r="BK146" s="219">
        <f>ROUND(I146*H146,2)</f>
        <v>0</v>
      </c>
      <c r="BL146" s="19" t="s">
        <v>155</v>
      </c>
      <c r="BM146" s="218" t="s">
        <v>225</v>
      </c>
    </row>
    <row r="147" s="2" customFormat="1">
      <c r="A147" s="40"/>
      <c r="B147" s="41"/>
      <c r="C147" s="42"/>
      <c r="D147" s="220" t="s">
        <v>157</v>
      </c>
      <c r="E147" s="42"/>
      <c r="F147" s="221" t="s">
        <v>226</v>
      </c>
      <c r="G147" s="42"/>
      <c r="H147" s="42"/>
      <c r="I147" s="222"/>
      <c r="J147" s="42"/>
      <c r="K147" s="42"/>
      <c r="L147" s="46"/>
      <c r="M147" s="223"/>
      <c r="N147" s="224"/>
      <c r="O147" s="87"/>
      <c r="P147" s="87"/>
      <c r="Q147" s="87"/>
      <c r="R147" s="87"/>
      <c r="S147" s="87"/>
      <c r="T147" s="88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157</v>
      </c>
      <c r="AU147" s="19" t="s">
        <v>85</v>
      </c>
    </row>
    <row r="148" s="2" customFormat="1">
      <c r="A148" s="40"/>
      <c r="B148" s="41"/>
      <c r="C148" s="42"/>
      <c r="D148" s="225" t="s">
        <v>159</v>
      </c>
      <c r="E148" s="42"/>
      <c r="F148" s="226" t="s">
        <v>227</v>
      </c>
      <c r="G148" s="42"/>
      <c r="H148" s="42"/>
      <c r="I148" s="222"/>
      <c r="J148" s="42"/>
      <c r="K148" s="42"/>
      <c r="L148" s="46"/>
      <c r="M148" s="223"/>
      <c r="N148" s="224"/>
      <c r="O148" s="87"/>
      <c r="P148" s="87"/>
      <c r="Q148" s="87"/>
      <c r="R148" s="87"/>
      <c r="S148" s="87"/>
      <c r="T148" s="88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159</v>
      </c>
      <c r="AU148" s="19" t="s">
        <v>85</v>
      </c>
    </row>
    <row r="149" s="2" customFormat="1">
      <c r="A149" s="40"/>
      <c r="B149" s="41"/>
      <c r="C149" s="42"/>
      <c r="D149" s="220" t="s">
        <v>168</v>
      </c>
      <c r="E149" s="42"/>
      <c r="F149" s="238" t="s">
        <v>228</v>
      </c>
      <c r="G149" s="42"/>
      <c r="H149" s="42"/>
      <c r="I149" s="222"/>
      <c r="J149" s="42"/>
      <c r="K149" s="42"/>
      <c r="L149" s="46"/>
      <c r="M149" s="223"/>
      <c r="N149" s="224"/>
      <c r="O149" s="87"/>
      <c r="P149" s="87"/>
      <c r="Q149" s="87"/>
      <c r="R149" s="87"/>
      <c r="S149" s="87"/>
      <c r="T149" s="88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168</v>
      </c>
      <c r="AU149" s="19" t="s">
        <v>85</v>
      </c>
    </row>
    <row r="150" s="15" customFormat="1">
      <c r="A150" s="15"/>
      <c r="B150" s="250"/>
      <c r="C150" s="251"/>
      <c r="D150" s="220" t="s">
        <v>161</v>
      </c>
      <c r="E150" s="252" t="s">
        <v>19</v>
      </c>
      <c r="F150" s="253" t="s">
        <v>229</v>
      </c>
      <c r="G150" s="251"/>
      <c r="H150" s="252" t="s">
        <v>19</v>
      </c>
      <c r="I150" s="254"/>
      <c r="J150" s="251"/>
      <c r="K150" s="251"/>
      <c r="L150" s="255"/>
      <c r="M150" s="256"/>
      <c r="N150" s="257"/>
      <c r="O150" s="257"/>
      <c r="P150" s="257"/>
      <c r="Q150" s="257"/>
      <c r="R150" s="257"/>
      <c r="S150" s="257"/>
      <c r="T150" s="25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9" t="s">
        <v>161</v>
      </c>
      <c r="AU150" s="259" t="s">
        <v>85</v>
      </c>
      <c r="AV150" s="15" t="s">
        <v>83</v>
      </c>
      <c r="AW150" s="15" t="s">
        <v>36</v>
      </c>
      <c r="AX150" s="15" t="s">
        <v>75</v>
      </c>
      <c r="AY150" s="259" t="s">
        <v>148</v>
      </c>
    </row>
    <row r="151" s="13" customFormat="1">
      <c r="A151" s="13"/>
      <c r="B151" s="227"/>
      <c r="C151" s="228"/>
      <c r="D151" s="220" t="s">
        <v>161</v>
      </c>
      <c r="E151" s="229" t="s">
        <v>19</v>
      </c>
      <c r="F151" s="230" t="s">
        <v>230</v>
      </c>
      <c r="G151" s="228"/>
      <c r="H151" s="231">
        <v>3318.864</v>
      </c>
      <c r="I151" s="232"/>
      <c r="J151" s="228"/>
      <c r="K151" s="228"/>
      <c r="L151" s="233"/>
      <c r="M151" s="234"/>
      <c r="N151" s="235"/>
      <c r="O151" s="235"/>
      <c r="P151" s="235"/>
      <c r="Q151" s="235"/>
      <c r="R151" s="235"/>
      <c r="S151" s="235"/>
      <c r="T151" s="23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7" t="s">
        <v>161</v>
      </c>
      <c r="AU151" s="237" t="s">
        <v>85</v>
      </c>
      <c r="AV151" s="13" t="s">
        <v>85</v>
      </c>
      <c r="AW151" s="13" t="s">
        <v>36</v>
      </c>
      <c r="AX151" s="13" t="s">
        <v>75</v>
      </c>
      <c r="AY151" s="237" t="s">
        <v>148</v>
      </c>
    </row>
    <row r="152" s="16" customFormat="1">
      <c r="A152" s="16"/>
      <c r="B152" s="260"/>
      <c r="C152" s="261"/>
      <c r="D152" s="220" t="s">
        <v>161</v>
      </c>
      <c r="E152" s="262" t="s">
        <v>19</v>
      </c>
      <c r="F152" s="263" t="s">
        <v>214</v>
      </c>
      <c r="G152" s="261"/>
      <c r="H152" s="264">
        <v>3318.864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70" t="s">
        <v>161</v>
      </c>
      <c r="AU152" s="270" t="s">
        <v>85</v>
      </c>
      <c r="AV152" s="16" t="s">
        <v>171</v>
      </c>
      <c r="AW152" s="16" t="s">
        <v>36</v>
      </c>
      <c r="AX152" s="16" t="s">
        <v>75</v>
      </c>
      <c r="AY152" s="270" t="s">
        <v>148</v>
      </c>
    </row>
    <row r="153" s="15" customFormat="1">
      <c r="A153" s="15"/>
      <c r="B153" s="250"/>
      <c r="C153" s="251"/>
      <c r="D153" s="220" t="s">
        <v>161</v>
      </c>
      <c r="E153" s="252" t="s">
        <v>19</v>
      </c>
      <c r="F153" s="253" t="s">
        <v>216</v>
      </c>
      <c r="G153" s="251"/>
      <c r="H153" s="252" t="s">
        <v>19</v>
      </c>
      <c r="I153" s="254"/>
      <c r="J153" s="251"/>
      <c r="K153" s="251"/>
      <c r="L153" s="255"/>
      <c r="M153" s="256"/>
      <c r="N153" s="257"/>
      <c r="O153" s="257"/>
      <c r="P153" s="257"/>
      <c r="Q153" s="257"/>
      <c r="R153" s="257"/>
      <c r="S153" s="257"/>
      <c r="T153" s="258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9" t="s">
        <v>161</v>
      </c>
      <c r="AU153" s="259" t="s">
        <v>85</v>
      </c>
      <c r="AV153" s="15" t="s">
        <v>83</v>
      </c>
      <c r="AW153" s="15" t="s">
        <v>36</v>
      </c>
      <c r="AX153" s="15" t="s">
        <v>75</v>
      </c>
      <c r="AY153" s="259" t="s">
        <v>148</v>
      </c>
    </row>
    <row r="154" s="13" customFormat="1">
      <c r="A154" s="13"/>
      <c r="B154" s="227"/>
      <c r="C154" s="228"/>
      <c r="D154" s="220" t="s">
        <v>161</v>
      </c>
      <c r="E154" s="229" t="s">
        <v>19</v>
      </c>
      <c r="F154" s="230" t="s">
        <v>217</v>
      </c>
      <c r="G154" s="228"/>
      <c r="H154" s="231">
        <v>5718.0870000000004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161</v>
      </c>
      <c r="AU154" s="237" t="s">
        <v>85</v>
      </c>
      <c r="AV154" s="13" t="s">
        <v>85</v>
      </c>
      <c r="AW154" s="13" t="s">
        <v>36</v>
      </c>
      <c r="AX154" s="13" t="s">
        <v>75</v>
      </c>
      <c r="AY154" s="237" t="s">
        <v>148</v>
      </c>
    </row>
    <row r="155" s="15" customFormat="1">
      <c r="A155" s="15"/>
      <c r="B155" s="250"/>
      <c r="C155" s="251"/>
      <c r="D155" s="220" t="s">
        <v>161</v>
      </c>
      <c r="E155" s="252" t="s">
        <v>19</v>
      </c>
      <c r="F155" s="253" t="s">
        <v>218</v>
      </c>
      <c r="G155" s="251"/>
      <c r="H155" s="252" t="s">
        <v>19</v>
      </c>
      <c r="I155" s="254"/>
      <c r="J155" s="251"/>
      <c r="K155" s="251"/>
      <c r="L155" s="255"/>
      <c r="M155" s="256"/>
      <c r="N155" s="257"/>
      <c r="O155" s="257"/>
      <c r="P155" s="257"/>
      <c r="Q155" s="257"/>
      <c r="R155" s="257"/>
      <c r="S155" s="257"/>
      <c r="T155" s="258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9" t="s">
        <v>161</v>
      </c>
      <c r="AU155" s="259" t="s">
        <v>85</v>
      </c>
      <c r="AV155" s="15" t="s">
        <v>83</v>
      </c>
      <c r="AW155" s="15" t="s">
        <v>36</v>
      </c>
      <c r="AX155" s="15" t="s">
        <v>75</v>
      </c>
      <c r="AY155" s="259" t="s">
        <v>148</v>
      </c>
    </row>
    <row r="156" s="13" customFormat="1">
      <c r="A156" s="13"/>
      <c r="B156" s="227"/>
      <c r="C156" s="228"/>
      <c r="D156" s="220" t="s">
        <v>161</v>
      </c>
      <c r="E156" s="229" t="s">
        <v>19</v>
      </c>
      <c r="F156" s="230" t="s">
        <v>219</v>
      </c>
      <c r="G156" s="228"/>
      <c r="H156" s="231">
        <v>-702.28499999999997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161</v>
      </c>
      <c r="AU156" s="237" t="s">
        <v>85</v>
      </c>
      <c r="AV156" s="13" t="s">
        <v>85</v>
      </c>
      <c r="AW156" s="13" t="s">
        <v>36</v>
      </c>
      <c r="AX156" s="13" t="s">
        <v>75</v>
      </c>
      <c r="AY156" s="237" t="s">
        <v>148</v>
      </c>
    </row>
    <row r="157" s="15" customFormat="1">
      <c r="A157" s="15"/>
      <c r="B157" s="250"/>
      <c r="C157" s="251"/>
      <c r="D157" s="220" t="s">
        <v>161</v>
      </c>
      <c r="E157" s="252" t="s">
        <v>19</v>
      </c>
      <c r="F157" s="253" t="s">
        <v>220</v>
      </c>
      <c r="G157" s="251"/>
      <c r="H157" s="252" t="s">
        <v>19</v>
      </c>
      <c r="I157" s="254"/>
      <c r="J157" s="251"/>
      <c r="K157" s="251"/>
      <c r="L157" s="255"/>
      <c r="M157" s="256"/>
      <c r="N157" s="257"/>
      <c r="O157" s="257"/>
      <c r="P157" s="257"/>
      <c r="Q157" s="257"/>
      <c r="R157" s="257"/>
      <c r="S157" s="257"/>
      <c r="T157" s="25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9" t="s">
        <v>161</v>
      </c>
      <c r="AU157" s="259" t="s">
        <v>85</v>
      </c>
      <c r="AV157" s="15" t="s">
        <v>83</v>
      </c>
      <c r="AW157" s="15" t="s">
        <v>36</v>
      </c>
      <c r="AX157" s="15" t="s">
        <v>75</v>
      </c>
      <c r="AY157" s="259" t="s">
        <v>148</v>
      </c>
    </row>
    <row r="158" s="13" customFormat="1">
      <c r="A158" s="13"/>
      <c r="B158" s="227"/>
      <c r="C158" s="228"/>
      <c r="D158" s="220" t="s">
        <v>161</v>
      </c>
      <c r="E158" s="229" t="s">
        <v>19</v>
      </c>
      <c r="F158" s="230" t="s">
        <v>221</v>
      </c>
      <c r="G158" s="228"/>
      <c r="H158" s="231">
        <v>-2186.5859999999998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161</v>
      </c>
      <c r="AU158" s="237" t="s">
        <v>85</v>
      </c>
      <c r="AV158" s="13" t="s">
        <v>85</v>
      </c>
      <c r="AW158" s="13" t="s">
        <v>36</v>
      </c>
      <c r="AX158" s="13" t="s">
        <v>75</v>
      </c>
      <c r="AY158" s="237" t="s">
        <v>148</v>
      </c>
    </row>
    <row r="159" s="16" customFormat="1">
      <c r="A159" s="16"/>
      <c r="B159" s="260"/>
      <c r="C159" s="261"/>
      <c r="D159" s="220" t="s">
        <v>161</v>
      </c>
      <c r="E159" s="262" t="s">
        <v>19</v>
      </c>
      <c r="F159" s="263" t="s">
        <v>214</v>
      </c>
      <c r="G159" s="261"/>
      <c r="H159" s="264">
        <v>2829.2159999999999</v>
      </c>
      <c r="I159" s="265"/>
      <c r="J159" s="261"/>
      <c r="K159" s="261"/>
      <c r="L159" s="266"/>
      <c r="M159" s="267"/>
      <c r="N159" s="268"/>
      <c r="O159" s="268"/>
      <c r="P159" s="268"/>
      <c r="Q159" s="268"/>
      <c r="R159" s="268"/>
      <c r="S159" s="268"/>
      <c r="T159" s="269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70" t="s">
        <v>161</v>
      </c>
      <c r="AU159" s="270" t="s">
        <v>85</v>
      </c>
      <c r="AV159" s="16" t="s">
        <v>171</v>
      </c>
      <c r="AW159" s="16" t="s">
        <v>36</v>
      </c>
      <c r="AX159" s="16" t="s">
        <v>75</v>
      </c>
      <c r="AY159" s="270" t="s">
        <v>148</v>
      </c>
    </row>
    <row r="160" s="14" customFormat="1">
      <c r="A160" s="14"/>
      <c r="B160" s="239"/>
      <c r="C160" s="240"/>
      <c r="D160" s="220" t="s">
        <v>161</v>
      </c>
      <c r="E160" s="241" t="s">
        <v>19</v>
      </c>
      <c r="F160" s="242" t="s">
        <v>181</v>
      </c>
      <c r="G160" s="240"/>
      <c r="H160" s="243">
        <v>6148.0799999999999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9" t="s">
        <v>161</v>
      </c>
      <c r="AU160" s="249" t="s">
        <v>85</v>
      </c>
      <c r="AV160" s="14" t="s">
        <v>155</v>
      </c>
      <c r="AW160" s="14" t="s">
        <v>36</v>
      </c>
      <c r="AX160" s="14" t="s">
        <v>83</v>
      </c>
      <c r="AY160" s="249" t="s">
        <v>148</v>
      </c>
    </row>
    <row r="161" s="2" customFormat="1" ht="16.5" customHeight="1">
      <c r="A161" s="40"/>
      <c r="B161" s="41"/>
      <c r="C161" s="207" t="s">
        <v>231</v>
      </c>
      <c r="D161" s="207" t="s">
        <v>150</v>
      </c>
      <c r="E161" s="208" t="s">
        <v>232</v>
      </c>
      <c r="F161" s="209" t="s">
        <v>233</v>
      </c>
      <c r="G161" s="210" t="s">
        <v>174</v>
      </c>
      <c r="H161" s="211">
        <v>5331.7299999999996</v>
      </c>
      <c r="I161" s="212"/>
      <c r="J161" s="213">
        <f>ROUND(I161*H161,2)</f>
        <v>0</v>
      </c>
      <c r="K161" s="209" t="s">
        <v>154</v>
      </c>
      <c r="L161" s="46"/>
      <c r="M161" s="214" t="s">
        <v>19</v>
      </c>
      <c r="N161" s="215" t="s">
        <v>48</v>
      </c>
      <c r="O161" s="87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8" t="s">
        <v>155</v>
      </c>
      <c r="AT161" s="218" t="s">
        <v>150</v>
      </c>
      <c r="AU161" s="218" t="s">
        <v>85</v>
      </c>
      <c r="AY161" s="19" t="s">
        <v>148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155</v>
      </c>
      <c r="BK161" s="219">
        <f>ROUND(I161*H161,2)</f>
        <v>0</v>
      </c>
      <c r="BL161" s="19" t="s">
        <v>155</v>
      </c>
      <c r="BM161" s="218" t="s">
        <v>234</v>
      </c>
    </row>
    <row r="162" s="2" customFormat="1">
      <c r="A162" s="40"/>
      <c r="B162" s="41"/>
      <c r="C162" s="42"/>
      <c r="D162" s="220" t="s">
        <v>157</v>
      </c>
      <c r="E162" s="42"/>
      <c r="F162" s="221" t="s">
        <v>235</v>
      </c>
      <c r="G162" s="42"/>
      <c r="H162" s="42"/>
      <c r="I162" s="222"/>
      <c r="J162" s="42"/>
      <c r="K162" s="42"/>
      <c r="L162" s="46"/>
      <c r="M162" s="223"/>
      <c r="N162" s="224"/>
      <c r="O162" s="87"/>
      <c r="P162" s="87"/>
      <c r="Q162" s="87"/>
      <c r="R162" s="87"/>
      <c r="S162" s="87"/>
      <c r="T162" s="88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157</v>
      </c>
      <c r="AU162" s="19" t="s">
        <v>85</v>
      </c>
    </row>
    <row r="163" s="2" customFormat="1">
      <c r="A163" s="40"/>
      <c r="B163" s="41"/>
      <c r="C163" s="42"/>
      <c r="D163" s="225" t="s">
        <v>159</v>
      </c>
      <c r="E163" s="42"/>
      <c r="F163" s="226" t="s">
        <v>236</v>
      </c>
      <c r="G163" s="42"/>
      <c r="H163" s="42"/>
      <c r="I163" s="222"/>
      <c r="J163" s="42"/>
      <c r="K163" s="42"/>
      <c r="L163" s="46"/>
      <c r="M163" s="223"/>
      <c r="N163" s="224"/>
      <c r="O163" s="87"/>
      <c r="P163" s="87"/>
      <c r="Q163" s="87"/>
      <c r="R163" s="87"/>
      <c r="S163" s="87"/>
      <c r="T163" s="88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159</v>
      </c>
      <c r="AU163" s="19" t="s">
        <v>85</v>
      </c>
    </row>
    <row r="164" s="13" customFormat="1">
      <c r="A164" s="13"/>
      <c r="B164" s="227"/>
      <c r="C164" s="228"/>
      <c r="D164" s="220" t="s">
        <v>161</v>
      </c>
      <c r="E164" s="229" t="s">
        <v>19</v>
      </c>
      <c r="F164" s="230" t="s">
        <v>237</v>
      </c>
      <c r="G164" s="228"/>
      <c r="H164" s="231">
        <v>4411.1109999999999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161</v>
      </c>
      <c r="AU164" s="237" t="s">
        <v>85</v>
      </c>
      <c r="AV164" s="13" t="s">
        <v>85</v>
      </c>
      <c r="AW164" s="13" t="s">
        <v>36</v>
      </c>
      <c r="AX164" s="13" t="s">
        <v>75</v>
      </c>
      <c r="AY164" s="237" t="s">
        <v>148</v>
      </c>
    </row>
    <row r="165" s="13" customFormat="1">
      <c r="A165" s="13"/>
      <c r="B165" s="227"/>
      <c r="C165" s="228"/>
      <c r="D165" s="220" t="s">
        <v>161</v>
      </c>
      <c r="E165" s="229" t="s">
        <v>19</v>
      </c>
      <c r="F165" s="230" t="s">
        <v>238</v>
      </c>
      <c r="G165" s="228"/>
      <c r="H165" s="231">
        <v>519.42999999999995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161</v>
      </c>
      <c r="AU165" s="237" t="s">
        <v>85</v>
      </c>
      <c r="AV165" s="13" t="s">
        <v>85</v>
      </c>
      <c r="AW165" s="13" t="s">
        <v>36</v>
      </c>
      <c r="AX165" s="13" t="s">
        <v>75</v>
      </c>
      <c r="AY165" s="237" t="s">
        <v>148</v>
      </c>
    </row>
    <row r="166" s="13" customFormat="1">
      <c r="A166" s="13"/>
      <c r="B166" s="227"/>
      <c r="C166" s="228"/>
      <c r="D166" s="220" t="s">
        <v>161</v>
      </c>
      <c r="E166" s="229" t="s">
        <v>19</v>
      </c>
      <c r="F166" s="230" t="s">
        <v>239</v>
      </c>
      <c r="G166" s="228"/>
      <c r="H166" s="231">
        <v>401.18900000000002</v>
      </c>
      <c r="I166" s="232"/>
      <c r="J166" s="228"/>
      <c r="K166" s="228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161</v>
      </c>
      <c r="AU166" s="237" t="s">
        <v>85</v>
      </c>
      <c r="AV166" s="13" t="s">
        <v>85</v>
      </c>
      <c r="AW166" s="13" t="s">
        <v>36</v>
      </c>
      <c r="AX166" s="13" t="s">
        <v>75</v>
      </c>
      <c r="AY166" s="237" t="s">
        <v>148</v>
      </c>
    </row>
    <row r="167" s="14" customFormat="1">
      <c r="A167" s="14"/>
      <c r="B167" s="239"/>
      <c r="C167" s="240"/>
      <c r="D167" s="220" t="s">
        <v>161</v>
      </c>
      <c r="E167" s="241" t="s">
        <v>19</v>
      </c>
      <c r="F167" s="242" t="s">
        <v>181</v>
      </c>
      <c r="G167" s="240"/>
      <c r="H167" s="243">
        <v>5331.7299999999996</v>
      </c>
      <c r="I167" s="244"/>
      <c r="J167" s="240"/>
      <c r="K167" s="240"/>
      <c r="L167" s="245"/>
      <c r="M167" s="246"/>
      <c r="N167" s="247"/>
      <c r="O167" s="247"/>
      <c r="P167" s="247"/>
      <c r="Q167" s="247"/>
      <c r="R167" s="247"/>
      <c r="S167" s="247"/>
      <c r="T167" s="24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9" t="s">
        <v>161</v>
      </c>
      <c r="AU167" s="249" t="s">
        <v>85</v>
      </c>
      <c r="AV167" s="14" t="s">
        <v>155</v>
      </c>
      <c r="AW167" s="14" t="s">
        <v>36</v>
      </c>
      <c r="AX167" s="14" t="s">
        <v>83</v>
      </c>
      <c r="AY167" s="249" t="s">
        <v>148</v>
      </c>
    </row>
    <row r="168" s="2" customFormat="1" ht="16.5" customHeight="1">
      <c r="A168" s="40"/>
      <c r="B168" s="41"/>
      <c r="C168" s="207" t="s">
        <v>240</v>
      </c>
      <c r="D168" s="207" t="s">
        <v>150</v>
      </c>
      <c r="E168" s="208" t="s">
        <v>241</v>
      </c>
      <c r="F168" s="209" t="s">
        <v>242</v>
      </c>
      <c r="G168" s="210" t="s">
        <v>174</v>
      </c>
      <c r="H168" s="211">
        <v>386.18700000000001</v>
      </c>
      <c r="I168" s="212"/>
      <c r="J168" s="213">
        <f>ROUND(I168*H168,2)</f>
        <v>0</v>
      </c>
      <c r="K168" s="209" t="s">
        <v>154</v>
      </c>
      <c r="L168" s="46"/>
      <c r="M168" s="214" t="s">
        <v>19</v>
      </c>
      <c r="N168" s="215" t="s">
        <v>48</v>
      </c>
      <c r="O168" s="87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8" t="s">
        <v>155</v>
      </c>
      <c r="AT168" s="218" t="s">
        <v>150</v>
      </c>
      <c r="AU168" s="218" t="s">
        <v>85</v>
      </c>
      <c r="AY168" s="19" t="s">
        <v>148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9" t="s">
        <v>155</v>
      </c>
      <c r="BK168" s="219">
        <f>ROUND(I168*H168,2)</f>
        <v>0</v>
      </c>
      <c r="BL168" s="19" t="s">
        <v>155</v>
      </c>
      <c r="BM168" s="218" t="s">
        <v>243</v>
      </c>
    </row>
    <row r="169" s="2" customFormat="1">
      <c r="A169" s="40"/>
      <c r="B169" s="41"/>
      <c r="C169" s="42"/>
      <c r="D169" s="220" t="s">
        <v>157</v>
      </c>
      <c r="E169" s="42"/>
      <c r="F169" s="221" t="s">
        <v>244</v>
      </c>
      <c r="G169" s="42"/>
      <c r="H169" s="42"/>
      <c r="I169" s="222"/>
      <c r="J169" s="42"/>
      <c r="K169" s="42"/>
      <c r="L169" s="46"/>
      <c r="M169" s="223"/>
      <c r="N169" s="224"/>
      <c r="O169" s="87"/>
      <c r="P169" s="87"/>
      <c r="Q169" s="87"/>
      <c r="R169" s="87"/>
      <c r="S169" s="87"/>
      <c r="T169" s="88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157</v>
      </c>
      <c r="AU169" s="19" t="s">
        <v>85</v>
      </c>
    </row>
    <row r="170" s="2" customFormat="1">
      <c r="A170" s="40"/>
      <c r="B170" s="41"/>
      <c r="C170" s="42"/>
      <c r="D170" s="225" t="s">
        <v>159</v>
      </c>
      <c r="E170" s="42"/>
      <c r="F170" s="226" t="s">
        <v>245</v>
      </c>
      <c r="G170" s="42"/>
      <c r="H170" s="42"/>
      <c r="I170" s="222"/>
      <c r="J170" s="42"/>
      <c r="K170" s="42"/>
      <c r="L170" s="46"/>
      <c r="M170" s="223"/>
      <c r="N170" s="224"/>
      <c r="O170" s="87"/>
      <c r="P170" s="87"/>
      <c r="Q170" s="87"/>
      <c r="R170" s="87"/>
      <c r="S170" s="87"/>
      <c r="T170" s="88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159</v>
      </c>
      <c r="AU170" s="19" t="s">
        <v>85</v>
      </c>
    </row>
    <row r="171" s="13" customFormat="1">
      <c r="A171" s="13"/>
      <c r="B171" s="227"/>
      <c r="C171" s="228"/>
      <c r="D171" s="220" t="s">
        <v>161</v>
      </c>
      <c r="E171" s="229" t="s">
        <v>19</v>
      </c>
      <c r="F171" s="230" t="s">
        <v>246</v>
      </c>
      <c r="G171" s="228"/>
      <c r="H171" s="231">
        <v>226.40000000000001</v>
      </c>
      <c r="I171" s="232"/>
      <c r="J171" s="228"/>
      <c r="K171" s="228"/>
      <c r="L171" s="233"/>
      <c r="M171" s="234"/>
      <c r="N171" s="235"/>
      <c r="O171" s="235"/>
      <c r="P171" s="235"/>
      <c r="Q171" s="235"/>
      <c r="R171" s="235"/>
      <c r="S171" s="235"/>
      <c r="T171" s="23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7" t="s">
        <v>161</v>
      </c>
      <c r="AU171" s="237" t="s">
        <v>85</v>
      </c>
      <c r="AV171" s="13" t="s">
        <v>85</v>
      </c>
      <c r="AW171" s="13" t="s">
        <v>36</v>
      </c>
      <c r="AX171" s="13" t="s">
        <v>75</v>
      </c>
      <c r="AY171" s="237" t="s">
        <v>148</v>
      </c>
    </row>
    <row r="172" s="13" customFormat="1">
      <c r="A172" s="13"/>
      <c r="B172" s="227"/>
      <c r="C172" s="228"/>
      <c r="D172" s="220" t="s">
        <v>161</v>
      </c>
      <c r="E172" s="229" t="s">
        <v>19</v>
      </c>
      <c r="F172" s="230" t="s">
        <v>247</v>
      </c>
      <c r="G172" s="228"/>
      <c r="H172" s="231">
        <v>1.9299999999999999</v>
      </c>
      <c r="I172" s="232"/>
      <c r="J172" s="228"/>
      <c r="K172" s="228"/>
      <c r="L172" s="233"/>
      <c r="M172" s="234"/>
      <c r="N172" s="235"/>
      <c r="O172" s="235"/>
      <c r="P172" s="235"/>
      <c r="Q172" s="235"/>
      <c r="R172" s="235"/>
      <c r="S172" s="235"/>
      <c r="T172" s="23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7" t="s">
        <v>161</v>
      </c>
      <c r="AU172" s="237" t="s">
        <v>85</v>
      </c>
      <c r="AV172" s="13" t="s">
        <v>85</v>
      </c>
      <c r="AW172" s="13" t="s">
        <v>36</v>
      </c>
      <c r="AX172" s="13" t="s">
        <v>75</v>
      </c>
      <c r="AY172" s="237" t="s">
        <v>148</v>
      </c>
    </row>
    <row r="173" s="13" customFormat="1">
      <c r="A173" s="13"/>
      <c r="B173" s="227"/>
      <c r="C173" s="228"/>
      <c r="D173" s="220" t="s">
        <v>161</v>
      </c>
      <c r="E173" s="229" t="s">
        <v>19</v>
      </c>
      <c r="F173" s="230" t="s">
        <v>248</v>
      </c>
      <c r="G173" s="228"/>
      <c r="H173" s="231">
        <v>157.857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161</v>
      </c>
      <c r="AU173" s="237" t="s">
        <v>85</v>
      </c>
      <c r="AV173" s="13" t="s">
        <v>85</v>
      </c>
      <c r="AW173" s="13" t="s">
        <v>36</v>
      </c>
      <c r="AX173" s="13" t="s">
        <v>75</v>
      </c>
      <c r="AY173" s="237" t="s">
        <v>148</v>
      </c>
    </row>
    <row r="174" s="14" customFormat="1">
      <c r="A174" s="14"/>
      <c r="B174" s="239"/>
      <c r="C174" s="240"/>
      <c r="D174" s="220" t="s">
        <v>161</v>
      </c>
      <c r="E174" s="241" t="s">
        <v>19</v>
      </c>
      <c r="F174" s="242" t="s">
        <v>181</v>
      </c>
      <c r="G174" s="240"/>
      <c r="H174" s="243">
        <v>386.18700000000001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9" t="s">
        <v>161</v>
      </c>
      <c r="AU174" s="249" t="s">
        <v>85</v>
      </c>
      <c r="AV174" s="14" t="s">
        <v>155</v>
      </c>
      <c r="AW174" s="14" t="s">
        <v>36</v>
      </c>
      <c r="AX174" s="14" t="s">
        <v>83</v>
      </c>
      <c r="AY174" s="249" t="s">
        <v>148</v>
      </c>
    </row>
    <row r="175" s="2" customFormat="1" ht="16.5" customHeight="1">
      <c r="A175" s="40"/>
      <c r="B175" s="41"/>
      <c r="C175" s="271" t="s">
        <v>249</v>
      </c>
      <c r="D175" s="271" t="s">
        <v>250</v>
      </c>
      <c r="E175" s="272" t="s">
        <v>251</v>
      </c>
      <c r="F175" s="273" t="s">
        <v>252</v>
      </c>
      <c r="G175" s="274" t="s">
        <v>174</v>
      </c>
      <c r="H175" s="275">
        <v>2186.5859999999998</v>
      </c>
      <c r="I175" s="276"/>
      <c r="J175" s="277">
        <f>ROUND(I175*H175,2)</f>
        <v>0</v>
      </c>
      <c r="K175" s="273" t="s">
        <v>19</v>
      </c>
      <c r="L175" s="278"/>
      <c r="M175" s="279" t="s">
        <v>19</v>
      </c>
      <c r="N175" s="280" t="s">
        <v>48</v>
      </c>
      <c r="O175" s="87"/>
      <c r="P175" s="216">
        <f>O175*H175</f>
        <v>0</v>
      </c>
      <c r="Q175" s="216">
        <v>1</v>
      </c>
      <c r="R175" s="216">
        <f>Q175*H175</f>
        <v>2186.5859999999998</v>
      </c>
      <c r="S175" s="216">
        <v>0</v>
      </c>
      <c r="T175" s="217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8" t="s">
        <v>222</v>
      </c>
      <c r="AT175" s="218" t="s">
        <v>250</v>
      </c>
      <c r="AU175" s="218" t="s">
        <v>85</v>
      </c>
      <c r="AY175" s="19" t="s">
        <v>148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9" t="s">
        <v>155</v>
      </c>
      <c r="BK175" s="219">
        <f>ROUND(I175*H175,2)</f>
        <v>0</v>
      </c>
      <c r="BL175" s="19" t="s">
        <v>155</v>
      </c>
      <c r="BM175" s="218" t="s">
        <v>253</v>
      </c>
    </row>
    <row r="176" s="2" customFormat="1">
      <c r="A176" s="40"/>
      <c r="B176" s="41"/>
      <c r="C176" s="42"/>
      <c r="D176" s="220" t="s">
        <v>157</v>
      </c>
      <c r="E176" s="42"/>
      <c r="F176" s="221" t="s">
        <v>252</v>
      </c>
      <c r="G176" s="42"/>
      <c r="H176" s="42"/>
      <c r="I176" s="222"/>
      <c r="J176" s="42"/>
      <c r="K176" s="42"/>
      <c r="L176" s="46"/>
      <c r="M176" s="223"/>
      <c r="N176" s="224"/>
      <c r="O176" s="87"/>
      <c r="P176" s="87"/>
      <c r="Q176" s="87"/>
      <c r="R176" s="87"/>
      <c r="S176" s="87"/>
      <c r="T176" s="88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157</v>
      </c>
      <c r="AU176" s="19" t="s">
        <v>85</v>
      </c>
    </row>
    <row r="177" s="15" customFormat="1">
      <c r="A177" s="15"/>
      <c r="B177" s="250"/>
      <c r="C177" s="251"/>
      <c r="D177" s="220" t="s">
        <v>161</v>
      </c>
      <c r="E177" s="252" t="s">
        <v>19</v>
      </c>
      <c r="F177" s="253" t="s">
        <v>254</v>
      </c>
      <c r="G177" s="251"/>
      <c r="H177" s="252" t="s">
        <v>19</v>
      </c>
      <c r="I177" s="254"/>
      <c r="J177" s="251"/>
      <c r="K177" s="251"/>
      <c r="L177" s="255"/>
      <c r="M177" s="256"/>
      <c r="N177" s="257"/>
      <c r="O177" s="257"/>
      <c r="P177" s="257"/>
      <c r="Q177" s="257"/>
      <c r="R177" s="257"/>
      <c r="S177" s="257"/>
      <c r="T177" s="258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9" t="s">
        <v>161</v>
      </c>
      <c r="AU177" s="259" t="s">
        <v>85</v>
      </c>
      <c r="AV177" s="15" t="s">
        <v>83</v>
      </c>
      <c r="AW177" s="15" t="s">
        <v>36</v>
      </c>
      <c r="AX177" s="15" t="s">
        <v>75</v>
      </c>
      <c r="AY177" s="259" t="s">
        <v>148</v>
      </c>
    </row>
    <row r="178" s="15" customFormat="1">
      <c r="A178" s="15"/>
      <c r="B178" s="250"/>
      <c r="C178" s="251"/>
      <c r="D178" s="220" t="s">
        <v>161</v>
      </c>
      <c r="E178" s="252" t="s">
        <v>19</v>
      </c>
      <c r="F178" s="253" t="s">
        <v>255</v>
      </c>
      <c r="G178" s="251"/>
      <c r="H178" s="252" t="s">
        <v>19</v>
      </c>
      <c r="I178" s="254"/>
      <c r="J178" s="251"/>
      <c r="K178" s="251"/>
      <c r="L178" s="255"/>
      <c r="M178" s="256"/>
      <c r="N178" s="257"/>
      <c r="O178" s="257"/>
      <c r="P178" s="257"/>
      <c r="Q178" s="257"/>
      <c r="R178" s="257"/>
      <c r="S178" s="257"/>
      <c r="T178" s="258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9" t="s">
        <v>161</v>
      </c>
      <c r="AU178" s="259" t="s">
        <v>85</v>
      </c>
      <c r="AV178" s="15" t="s">
        <v>83</v>
      </c>
      <c r="AW178" s="15" t="s">
        <v>36</v>
      </c>
      <c r="AX178" s="15" t="s">
        <v>75</v>
      </c>
      <c r="AY178" s="259" t="s">
        <v>148</v>
      </c>
    </row>
    <row r="179" s="15" customFormat="1">
      <c r="A179" s="15"/>
      <c r="B179" s="250"/>
      <c r="C179" s="251"/>
      <c r="D179" s="220" t="s">
        <v>161</v>
      </c>
      <c r="E179" s="252" t="s">
        <v>19</v>
      </c>
      <c r="F179" s="253" t="s">
        <v>256</v>
      </c>
      <c r="G179" s="251"/>
      <c r="H179" s="252" t="s">
        <v>19</v>
      </c>
      <c r="I179" s="254"/>
      <c r="J179" s="251"/>
      <c r="K179" s="251"/>
      <c r="L179" s="255"/>
      <c r="M179" s="256"/>
      <c r="N179" s="257"/>
      <c r="O179" s="257"/>
      <c r="P179" s="257"/>
      <c r="Q179" s="257"/>
      <c r="R179" s="257"/>
      <c r="S179" s="257"/>
      <c r="T179" s="258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9" t="s">
        <v>161</v>
      </c>
      <c r="AU179" s="259" t="s">
        <v>85</v>
      </c>
      <c r="AV179" s="15" t="s">
        <v>83</v>
      </c>
      <c r="AW179" s="15" t="s">
        <v>36</v>
      </c>
      <c r="AX179" s="15" t="s">
        <v>75</v>
      </c>
      <c r="AY179" s="259" t="s">
        <v>148</v>
      </c>
    </row>
    <row r="180" s="15" customFormat="1">
      <c r="A180" s="15"/>
      <c r="B180" s="250"/>
      <c r="C180" s="251"/>
      <c r="D180" s="220" t="s">
        <v>161</v>
      </c>
      <c r="E180" s="252" t="s">
        <v>19</v>
      </c>
      <c r="F180" s="253" t="s">
        <v>257</v>
      </c>
      <c r="G180" s="251"/>
      <c r="H180" s="252" t="s">
        <v>19</v>
      </c>
      <c r="I180" s="254"/>
      <c r="J180" s="251"/>
      <c r="K180" s="251"/>
      <c r="L180" s="255"/>
      <c r="M180" s="256"/>
      <c r="N180" s="257"/>
      <c r="O180" s="257"/>
      <c r="P180" s="257"/>
      <c r="Q180" s="257"/>
      <c r="R180" s="257"/>
      <c r="S180" s="257"/>
      <c r="T180" s="258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9" t="s">
        <v>161</v>
      </c>
      <c r="AU180" s="259" t="s">
        <v>85</v>
      </c>
      <c r="AV180" s="15" t="s">
        <v>83</v>
      </c>
      <c r="AW180" s="15" t="s">
        <v>36</v>
      </c>
      <c r="AX180" s="15" t="s">
        <v>75</v>
      </c>
      <c r="AY180" s="259" t="s">
        <v>148</v>
      </c>
    </row>
    <row r="181" s="13" customFormat="1">
      <c r="A181" s="13"/>
      <c r="B181" s="227"/>
      <c r="C181" s="228"/>
      <c r="D181" s="220" t="s">
        <v>161</v>
      </c>
      <c r="E181" s="229" t="s">
        <v>19</v>
      </c>
      <c r="F181" s="230" t="s">
        <v>258</v>
      </c>
      <c r="G181" s="228"/>
      <c r="H181" s="231">
        <v>5717.9170000000004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161</v>
      </c>
      <c r="AU181" s="237" t="s">
        <v>85</v>
      </c>
      <c r="AV181" s="13" t="s">
        <v>85</v>
      </c>
      <c r="AW181" s="13" t="s">
        <v>36</v>
      </c>
      <c r="AX181" s="13" t="s">
        <v>75</v>
      </c>
      <c r="AY181" s="237" t="s">
        <v>148</v>
      </c>
    </row>
    <row r="182" s="15" customFormat="1">
      <c r="A182" s="15"/>
      <c r="B182" s="250"/>
      <c r="C182" s="251"/>
      <c r="D182" s="220" t="s">
        <v>161</v>
      </c>
      <c r="E182" s="252" t="s">
        <v>19</v>
      </c>
      <c r="F182" s="253" t="s">
        <v>259</v>
      </c>
      <c r="G182" s="251"/>
      <c r="H182" s="252" t="s">
        <v>19</v>
      </c>
      <c r="I182" s="254"/>
      <c r="J182" s="251"/>
      <c r="K182" s="251"/>
      <c r="L182" s="255"/>
      <c r="M182" s="256"/>
      <c r="N182" s="257"/>
      <c r="O182" s="257"/>
      <c r="P182" s="257"/>
      <c r="Q182" s="257"/>
      <c r="R182" s="257"/>
      <c r="S182" s="257"/>
      <c r="T182" s="258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9" t="s">
        <v>161</v>
      </c>
      <c r="AU182" s="259" t="s">
        <v>85</v>
      </c>
      <c r="AV182" s="15" t="s">
        <v>83</v>
      </c>
      <c r="AW182" s="15" t="s">
        <v>36</v>
      </c>
      <c r="AX182" s="15" t="s">
        <v>75</v>
      </c>
      <c r="AY182" s="259" t="s">
        <v>148</v>
      </c>
    </row>
    <row r="183" s="13" customFormat="1">
      <c r="A183" s="13"/>
      <c r="B183" s="227"/>
      <c r="C183" s="228"/>
      <c r="D183" s="220" t="s">
        <v>161</v>
      </c>
      <c r="E183" s="229" t="s">
        <v>19</v>
      </c>
      <c r="F183" s="230" t="s">
        <v>260</v>
      </c>
      <c r="G183" s="228"/>
      <c r="H183" s="231">
        <v>-2781.1900000000001</v>
      </c>
      <c r="I183" s="232"/>
      <c r="J183" s="228"/>
      <c r="K183" s="228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161</v>
      </c>
      <c r="AU183" s="237" t="s">
        <v>85</v>
      </c>
      <c r="AV183" s="13" t="s">
        <v>85</v>
      </c>
      <c r="AW183" s="13" t="s">
        <v>36</v>
      </c>
      <c r="AX183" s="13" t="s">
        <v>75</v>
      </c>
      <c r="AY183" s="237" t="s">
        <v>148</v>
      </c>
    </row>
    <row r="184" s="15" customFormat="1">
      <c r="A184" s="15"/>
      <c r="B184" s="250"/>
      <c r="C184" s="251"/>
      <c r="D184" s="220" t="s">
        <v>161</v>
      </c>
      <c r="E184" s="252" t="s">
        <v>19</v>
      </c>
      <c r="F184" s="253" t="s">
        <v>261</v>
      </c>
      <c r="G184" s="251"/>
      <c r="H184" s="252" t="s">
        <v>19</v>
      </c>
      <c r="I184" s="254"/>
      <c r="J184" s="251"/>
      <c r="K184" s="251"/>
      <c r="L184" s="255"/>
      <c r="M184" s="256"/>
      <c r="N184" s="257"/>
      <c r="O184" s="257"/>
      <c r="P184" s="257"/>
      <c r="Q184" s="257"/>
      <c r="R184" s="257"/>
      <c r="S184" s="257"/>
      <c r="T184" s="258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9" t="s">
        <v>161</v>
      </c>
      <c r="AU184" s="259" t="s">
        <v>85</v>
      </c>
      <c r="AV184" s="15" t="s">
        <v>83</v>
      </c>
      <c r="AW184" s="15" t="s">
        <v>36</v>
      </c>
      <c r="AX184" s="15" t="s">
        <v>75</v>
      </c>
      <c r="AY184" s="259" t="s">
        <v>148</v>
      </c>
    </row>
    <row r="185" s="15" customFormat="1">
      <c r="A185" s="15"/>
      <c r="B185" s="250"/>
      <c r="C185" s="251"/>
      <c r="D185" s="220" t="s">
        <v>161</v>
      </c>
      <c r="E185" s="252" t="s">
        <v>19</v>
      </c>
      <c r="F185" s="253" t="s">
        <v>262</v>
      </c>
      <c r="G185" s="251"/>
      <c r="H185" s="252" t="s">
        <v>19</v>
      </c>
      <c r="I185" s="254"/>
      <c r="J185" s="251"/>
      <c r="K185" s="251"/>
      <c r="L185" s="255"/>
      <c r="M185" s="256"/>
      <c r="N185" s="257"/>
      <c r="O185" s="257"/>
      <c r="P185" s="257"/>
      <c r="Q185" s="257"/>
      <c r="R185" s="257"/>
      <c r="S185" s="257"/>
      <c r="T185" s="25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9" t="s">
        <v>161</v>
      </c>
      <c r="AU185" s="259" t="s">
        <v>85</v>
      </c>
      <c r="AV185" s="15" t="s">
        <v>83</v>
      </c>
      <c r="AW185" s="15" t="s">
        <v>36</v>
      </c>
      <c r="AX185" s="15" t="s">
        <v>75</v>
      </c>
      <c r="AY185" s="259" t="s">
        <v>148</v>
      </c>
    </row>
    <row r="186" s="13" customFormat="1">
      <c r="A186" s="13"/>
      <c r="B186" s="227"/>
      <c r="C186" s="228"/>
      <c r="D186" s="220" t="s">
        <v>161</v>
      </c>
      <c r="E186" s="229" t="s">
        <v>19</v>
      </c>
      <c r="F186" s="230" t="s">
        <v>263</v>
      </c>
      <c r="G186" s="228"/>
      <c r="H186" s="231">
        <v>-473.05500000000001</v>
      </c>
      <c r="I186" s="232"/>
      <c r="J186" s="228"/>
      <c r="K186" s="228"/>
      <c r="L186" s="233"/>
      <c r="M186" s="234"/>
      <c r="N186" s="235"/>
      <c r="O186" s="235"/>
      <c r="P186" s="235"/>
      <c r="Q186" s="235"/>
      <c r="R186" s="235"/>
      <c r="S186" s="235"/>
      <c r="T186" s="23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7" t="s">
        <v>161</v>
      </c>
      <c r="AU186" s="237" t="s">
        <v>85</v>
      </c>
      <c r="AV186" s="13" t="s">
        <v>85</v>
      </c>
      <c r="AW186" s="13" t="s">
        <v>36</v>
      </c>
      <c r="AX186" s="13" t="s">
        <v>75</v>
      </c>
      <c r="AY186" s="237" t="s">
        <v>148</v>
      </c>
    </row>
    <row r="187" s="15" customFormat="1">
      <c r="A187" s="15"/>
      <c r="B187" s="250"/>
      <c r="C187" s="251"/>
      <c r="D187" s="220" t="s">
        <v>161</v>
      </c>
      <c r="E187" s="252" t="s">
        <v>19</v>
      </c>
      <c r="F187" s="253" t="s">
        <v>264</v>
      </c>
      <c r="G187" s="251"/>
      <c r="H187" s="252" t="s">
        <v>19</v>
      </c>
      <c r="I187" s="254"/>
      <c r="J187" s="251"/>
      <c r="K187" s="251"/>
      <c r="L187" s="255"/>
      <c r="M187" s="256"/>
      <c r="N187" s="257"/>
      <c r="O187" s="257"/>
      <c r="P187" s="257"/>
      <c r="Q187" s="257"/>
      <c r="R187" s="257"/>
      <c r="S187" s="257"/>
      <c r="T187" s="258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9" t="s">
        <v>161</v>
      </c>
      <c r="AU187" s="259" t="s">
        <v>85</v>
      </c>
      <c r="AV187" s="15" t="s">
        <v>83</v>
      </c>
      <c r="AW187" s="15" t="s">
        <v>36</v>
      </c>
      <c r="AX187" s="15" t="s">
        <v>75</v>
      </c>
      <c r="AY187" s="259" t="s">
        <v>148</v>
      </c>
    </row>
    <row r="188" s="13" customFormat="1">
      <c r="A188" s="13"/>
      <c r="B188" s="227"/>
      <c r="C188" s="228"/>
      <c r="D188" s="220" t="s">
        <v>161</v>
      </c>
      <c r="E188" s="229" t="s">
        <v>19</v>
      </c>
      <c r="F188" s="230" t="s">
        <v>265</v>
      </c>
      <c r="G188" s="228"/>
      <c r="H188" s="231">
        <v>-52.104999999999997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161</v>
      </c>
      <c r="AU188" s="237" t="s">
        <v>85</v>
      </c>
      <c r="AV188" s="13" t="s">
        <v>85</v>
      </c>
      <c r="AW188" s="13" t="s">
        <v>36</v>
      </c>
      <c r="AX188" s="13" t="s">
        <v>75</v>
      </c>
      <c r="AY188" s="237" t="s">
        <v>148</v>
      </c>
    </row>
    <row r="189" s="15" customFormat="1">
      <c r="A189" s="15"/>
      <c r="B189" s="250"/>
      <c r="C189" s="251"/>
      <c r="D189" s="220" t="s">
        <v>161</v>
      </c>
      <c r="E189" s="252" t="s">
        <v>19</v>
      </c>
      <c r="F189" s="253" t="s">
        <v>266</v>
      </c>
      <c r="G189" s="251"/>
      <c r="H189" s="252" t="s">
        <v>19</v>
      </c>
      <c r="I189" s="254"/>
      <c r="J189" s="251"/>
      <c r="K189" s="251"/>
      <c r="L189" s="255"/>
      <c r="M189" s="256"/>
      <c r="N189" s="257"/>
      <c r="O189" s="257"/>
      <c r="P189" s="257"/>
      <c r="Q189" s="257"/>
      <c r="R189" s="257"/>
      <c r="S189" s="257"/>
      <c r="T189" s="258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9" t="s">
        <v>161</v>
      </c>
      <c r="AU189" s="259" t="s">
        <v>85</v>
      </c>
      <c r="AV189" s="15" t="s">
        <v>83</v>
      </c>
      <c r="AW189" s="15" t="s">
        <v>36</v>
      </c>
      <c r="AX189" s="15" t="s">
        <v>75</v>
      </c>
      <c r="AY189" s="259" t="s">
        <v>148</v>
      </c>
    </row>
    <row r="190" s="13" customFormat="1">
      <c r="A190" s="13"/>
      <c r="B190" s="227"/>
      <c r="C190" s="228"/>
      <c r="D190" s="220" t="s">
        <v>161</v>
      </c>
      <c r="E190" s="229" t="s">
        <v>19</v>
      </c>
      <c r="F190" s="230" t="s">
        <v>267</v>
      </c>
      <c r="G190" s="228"/>
      <c r="H190" s="231">
        <v>-47.030000000000001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161</v>
      </c>
      <c r="AU190" s="237" t="s">
        <v>85</v>
      </c>
      <c r="AV190" s="13" t="s">
        <v>85</v>
      </c>
      <c r="AW190" s="13" t="s">
        <v>36</v>
      </c>
      <c r="AX190" s="13" t="s">
        <v>75</v>
      </c>
      <c r="AY190" s="237" t="s">
        <v>148</v>
      </c>
    </row>
    <row r="191" s="15" customFormat="1">
      <c r="A191" s="15"/>
      <c r="B191" s="250"/>
      <c r="C191" s="251"/>
      <c r="D191" s="220" t="s">
        <v>161</v>
      </c>
      <c r="E191" s="252" t="s">
        <v>19</v>
      </c>
      <c r="F191" s="253" t="s">
        <v>268</v>
      </c>
      <c r="G191" s="251"/>
      <c r="H191" s="252" t="s">
        <v>19</v>
      </c>
      <c r="I191" s="254"/>
      <c r="J191" s="251"/>
      <c r="K191" s="251"/>
      <c r="L191" s="255"/>
      <c r="M191" s="256"/>
      <c r="N191" s="257"/>
      <c r="O191" s="257"/>
      <c r="P191" s="257"/>
      <c r="Q191" s="257"/>
      <c r="R191" s="257"/>
      <c r="S191" s="257"/>
      <c r="T191" s="258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59" t="s">
        <v>161</v>
      </c>
      <c r="AU191" s="259" t="s">
        <v>85</v>
      </c>
      <c r="AV191" s="15" t="s">
        <v>83</v>
      </c>
      <c r="AW191" s="15" t="s">
        <v>36</v>
      </c>
      <c r="AX191" s="15" t="s">
        <v>75</v>
      </c>
      <c r="AY191" s="259" t="s">
        <v>148</v>
      </c>
    </row>
    <row r="192" s="15" customFormat="1">
      <c r="A192" s="15"/>
      <c r="B192" s="250"/>
      <c r="C192" s="251"/>
      <c r="D192" s="220" t="s">
        <v>161</v>
      </c>
      <c r="E192" s="252" t="s">
        <v>19</v>
      </c>
      <c r="F192" s="253" t="s">
        <v>264</v>
      </c>
      <c r="G192" s="251"/>
      <c r="H192" s="252" t="s">
        <v>19</v>
      </c>
      <c r="I192" s="254"/>
      <c r="J192" s="251"/>
      <c r="K192" s="251"/>
      <c r="L192" s="255"/>
      <c r="M192" s="256"/>
      <c r="N192" s="257"/>
      <c r="O192" s="257"/>
      <c r="P192" s="257"/>
      <c r="Q192" s="257"/>
      <c r="R192" s="257"/>
      <c r="S192" s="257"/>
      <c r="T192" s="258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9" t="s">
        <v>161</v>
      </c>
      <c r="AU192" s="259" t="s">
        <v>85</v>
      </c>
      <c r="AV192" s="15" t="s">
        <v>83</v>
      </c>
      <c r="AW192" s="15" t="s">
        <v>36</v>
      </c>
      <c r="AX192" s="15" t="s">
        <v>75</v>
      </c>
      <c r="AY192" s="259" t="s">
        <v>148</v>
      </c>
    </row>
    <row r="193" s="13" customFormat="1">
      <c r="A193" s="13"/>
      <c r="B193" s="227"/>
      <c r="C193" s="228"/>
      <c r="D193" s="220" t="s">
        <v>161</v>
      </c>
      <c r="E193" s="229" t="s">
        <v>19</v>
      </c>
      <c r="F193" s="230" t="s">
        <v>269</v>
      </c>
      <c r="G193" s="228"/>
      <c r="H193" s="231">
        <v>-16.277000000000001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161</v>
      </c>
      <c r="AU193" s="237" t="s">
        <v>85</v>
      </c>
      <c r="AV193" s="13" t="s">
        <v>85</v>
      </c>
      <c r="AW193" s="13" t="s">
        <v>36</v>
      </c>
      <c r="AX193" s="13" t="s">
        <v>75</v>
      </c>
      <c r="AY193" s="237" t="s">
        <v>148</v>
      </c>
    </row>
    <row r="194" s="15" customFormat="1">
      <c r="A194" s="15"/>
      <c r="B194" s="250"/>
      <c r="C194" s="251"/>
      <c r="D194" s="220" t="s">
        <v>161</v>
      </c>
      <c r="E194" s="252" t="s">
        <v>19</v>
      </c>
      <c r="F194" s="253" t="s">
        <v>270</v>
      </c>
      <c r="G194" s="251"/>
      <c r="H194" s="252" t="s">
        <v>19</v>
      </c>
      <c r="I194" s="254"/>
      <c r="J194" s="251"/>
      <c r="K194" s="251"/>
      <c r="L194" s="255"/>
      <c r="M194" s="256"/>
      <c r="N194" s="257"/>
      <c r="O194" s="257"/>
      <c r="P194" s="257"/>
      <c r="Q194" s="257"/>
      <c r="R194" s="257"/>
      <c r="S194" s="257"/>
      <c r="T194" s="258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9" t="s">
        <v>161</v>
      </c>
      <c r="AU194" s="259" t="s">
        <v>85</v>
      </c>
      <c r="AV194" s="15" t="s">
        <v>83</v>
      </c>
      <c r="AW194" s="15" t="s">
        <v>36</v>
      </c>
      <c r="AX194" s="15" t="s">
        <v>75</v>
      </c>
      <c r="AY194" s="259" t="s">
        <v>148</v>
      </c>
    </row>
    <row r="195" s="15" customFormat="1">
      <c r="A195" s="15"/>
      <c r="B195" s="250"/>
      <c r="C195" s="251"/>
      <c r="D195" s="220" t="s">
        <v>161</v>
      </c>
      <c r="E195" s="252" t="s">
        <v>19</v>
      </c>
      <c r="F195" s="253" t="s">
        <v>271</v>
      </c>
      <c r="G195" s="251"/>
      <c r="H195" s="252" t="s">
        <v>19</v>
      </c>
      <c r="I195" s="254"/>
      <c r="J195" s="251"/>
      <c r="K195" s="251"/>
      <c r="L195" s="255"/>
      <c r="M195" s="256"/>
      <c r="N195" s="257"/>
      <c r="O195" s="257"/>
      <c r="P195" s="257"/>
      <c r="Q195" s="257"/>
      <c r="R195" s="257"/>
      <c r="S195" s="257"/>
      <c r="T195" s="258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9" t="s">
        <v>161</v>
      </c>
      <c r="AU195" s="259" t="s">
        <v>85</v>
      </c>
      <c r="AV195" s="15" t="s">
        <v>83</v>
      </c>
      <c r="AW195" s="15" t="s">
        <v>36</v>
      </c>
      <c r="AX195" s="15" t="s">
        <v>75</v>
      </c>
      <c r="AY195" s="259" t="s">
        <v>148</v>
      </c>
    </row>
    <row r="196" s="13" customFormat="1">
      <c r="A196" s="13"/>
      <c r="B196" s="227"/>
      <c r="C196" s="228"/>
      <c r="D196" s="220" t="s">
        <v>161</v>
      </c>
      <c r="E196" s="229" t="s">
        <v>19</v>
      </c>
      <c r="F196" s="230" t="s">
        <v>272</v>
      </c>
      <c r="G196" s="228"/>
      <c r="H196" s="231">
        <v>-34.32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161</v>
      </c>
      <c r="AU196" s="237" t="s">
        <v>85</v>
      </c>
      <c r="AV196" s="13" t="s">
        <v>85</v>
      </c>
      <c r="AW196" s="13" t="s">
        <v>36</v>
      </c>
      <c r="AX196" s="13" t="s">
        <v>75</v>
      </c>
      <c r="AY196" s="237" t="s">
        <v>148</v>
      </c>
    </row>
    <row r="197" s="15" customFormat="1">
      <c r="A197" s="15"/>
      <c r="B197" s="250"/>
      <c r="C197" s="251"/>
      <c r="D197" s="220" t="s">
        <v>161</v>
      </c>
      <c r="E197" s="252" t="s">
        <v>19</v>
      </c>
      <c r="F197" s="253" t="s">
        <v>264</v>
      </c>
      <c r="G197" s="251"/>
      <c r="H197" s="252" t="s">
        <v>19</v>
      </c>
      <c r="I197" s="254"/>
      <c r="J197" s="251"/>
      <c r="K197" s="251"/>
      <c r="L197" s="255"/>
      <c r="M197" s="256"/>
      <c r="N197" s="257"/>
      <c r="O197" s="257"/>
      <c r="P197" s="257"/>
      <c r="Q197" s="257"/>
      <c r="R197" s="257"/>
      <c r="S197" s="257"/>
      <c r="T197" s="258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9" t="s">
        <v>161</v>
      </c>
      <c r="AU197" s="259" t="s">
        <v>85</v>
      </c>
      <c r="AV197" s="15" t="s">
        <v>83</v>
      </c>
      <c r="AW197" s="15" t="s">
        <v>36</v>
      </c>
      <c r="AX197" s="15" t="s">
        <v>75</v>
      </c>
      <c r="AY197" s="259" t="s">
        <v>148</v>
      </c>
    </row>
    <row r="198" s="13" customFormat="1">
      <c r="A198" s="13"/>
      <c r="B198" s="227"/>
      <c r="C198" s="228"/>
      <c r="D198" s="220" t="s">
        <v>161</v>
      </c>
      <c r="E198" s="229" t="s">
        <v>19</v>
      </c>
      <c r="F198" s="230" t="s">
        <v>273</v>
      </c>
      <c r="G198" s="228"/>
      <c r="H198" s="231">
        <v>-126.52800000000001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161</v>
      </c>
      <c r="AU198" s="237" t="s">
        <v>85</v>
      </c>
      <c r="AV198" s="13" t="s">
        <v>85</v>
      </c>
      <c r="AW198" s="13" t="s">
        <v>36</v>
      </c>
      <c r="AX198" s="13" t="s">
        <v>75</v>
      </c>
      <c r="AY198" s="237" t="s">
        <v>148</v>
      </c>
    </row>
    <row r="199" s="15" customFormat="1">
      <c r="A199" s="15"/>
      <c r="B199" s="250"/>
      <c r="C199" s="251"/>
      <c r="D199" s="220" t="s">
        <v>161</v>
      </c>
      <c r="E199" s="252" t="s">
        <v>19</v>
      </c>
      <c r="F199" s="253" t="s">
        <v>274</v>
      </c>
      <c r="G199" s="251"/>
      <c r="H199" s="252" t="s">
        <v>19</v>
      </c>
      <c r="I199" s="254"/>
      <c r="J199" s="251"/>
      <c r="K199" s="251"/>
      <c r="L199" s="255"/>
      <c r="M199" s="256"/>
      <c r="N199" s="257"/>
      <c r="O199" s="257"/>
      <c r="P199" s="257"/>
      <c r="Q199" s="257"/>
      <c r="R199" s="257"/>
      <c r="S199" s="257"/>
      <c r="T199" s="258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9" t="s">
        <v>161</v>
      </c>
      <c r="AU199" s="259" t="s">
        <v>85</v>
      </c>
      <c r="AV199" s="15" t="s">
        <v>83</v>
      </c>
      <c r="AW199" s="15" t="s">
        <v>36</v>
      </c>
      <c r="AX199" s="15" t="s">
        <v>75</v>
      </c>
      <c r="AY199" s="259" t="s">
        <v>148</v>
      </c>
    </row>
    <row r="200" s="13" customFormat="1">
      <c r="A200" s="13"/>
      <c r="B200" s="227"/>
      <c r="C200" s="228"/>
      <c r="D200" s="220" t="s">
        <v>161</v>
      </c>
      <c r="E200" s="229" t="s">
        <v>19</v>
      </c>
      <c r="F200" s="230" t="s">
        <v>275</v>
      </c>
      <c r="G200" s="228"/>
      <c r="H200" s="231">
        <v>-0.82599999999999996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161</v>
      </c>
      <c r="AU200" s="237" t="s">
        <v>85</v>
      </c>
      <c r="AV200" s="13" t="s">
        <v>85</v>
      </c>
      <c r="AW200" s="13" t="s">
        <v>36</v>
      </c>
      <c r="AX200" s="13" t="s">
        <v>75</v>
      </c>
      <c r="AY200" s="237" t="s">
        <v>148</v>
      </c>
    </row>
    <row r="201" s="14" customFormat="1">
      <c r="A201" s="14"/>
      <c r="B201" s="239"/>
      <c r="C201" s="240"/>
      <c r="D201" s="220" t="s">
        <v>161</v>
      </c>
      <c r="E201" s="241" t="s">
        <v>19</v>
      </c>
      <c r="F201" s="242" t="s">
        <v>181</v>
      </c>
      <c r="G201" s="240"/>
      <c r="H201" s="243">
        <v>2186.5859999999998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9" t="s">
        <v>161</v>
      </c>
      <c r="AU201" s="249" t="s">
        <v>85</v>
      </c>
      <c r="AV201" s="14" t="s">
        <v>155</v>
      </c>
      <c r="AW201" s="14" t="s">
        <v>36</v>
      </c>
      <c r="AX201" s="14" t="s">
        <v>83</v>
      </c>
      <c r="AY201" s="249" t="s">
        <v>148</v>
      </c>
    </row>
    <row r="202" s="2" customFormat="1" ht="16.5" customHeight="1">
      <c r="A202" s="40"/>
      <c r="B202" s="41"/>
      <c r="C202" s="207" t="s">
        <v>276</v>
      </c>
      <c r="D202" s="207" t="s">
        <v>150</v>
      </c>
      <c r="E202" s="208" t="s">
        <v>277</v>
      </c>
      <c r="F202" s="209" t="s">
        <v>278</v>
      </c>
      <c r="G202" s="210" t="s">
        <v>174</v>
      </c>
      <c r="H202" s="211">
        <v>34.494999999999997</v>
      </c>
      <c r="I202" s="212"/>
      <c r="J202" s="213">
        <f>ROUND(I202*H202,2)</f>
        <v>0</v>
      </c>
      <c r="K202" s="209" t="s">
        <v>154</v>
      </c>
      <c r="L202" s="46"/>
      <c r="M202" s="214" t="s">
        <v>19</v>
      </c>
      <c r="N202" s="215" t="s">
        <v>48</v>
      </c>
      <c r="O202" s="87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8" t="s">
        <v>155</v>
      </c>
      <c r="AT202" s="218" t="s">
        <v>150</v>
      </c>
      <c r="AU202" s="218" t="s">
        <v>85</v>
      </c>
      <c r="AY202" s="19" t="s">
        <v>148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9" t="s">
        <v>155</v>
      </c>
      <c r="BK202" s="219">
        <f>ROUND(I202*H202,2)</f>
        <v>0</v>
      </c>
      <c r="BL202" s="19" t="s">
        <v>155</v>
      </c>
      <c r="BM202" s="218" t="s">
        <v>279</v>
      </c>
    </row>
    <row r="203" s="2" customFormat="1">
      <c r="A203" s="40"/>
      <c r="B203" s="41"/>
      <c r="C203" s="42"/>
      <c r="D203" s="220" t="s">
        <v>157</v>
      </c>
      <c r="E203" s="42"/>
      <c r="F203" s="221" t="s">
        <v>280</v>
      </c>
      <c r="G203" s="42"/>
      <c r="H203" s="42"/>
      <c r="I203" s="222"/>
      <c r="J203" s="42"/>
      <c r="K203" s="42"/>
      <c r="L203" s="46"/>
      <c r="M203" s="223"/>
      <c r="N203" s="224"/>
      <c r="O203" s="87"/>
      <c r="P203" s="87"/>
      <c r="Q203" s="87"/>
      <c r="R203" s="87"/>
      <c r="S203" s="87"/>
      <c r="T203" s="88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157</v>
      </c>
      <c r="AU203" s="19" t="s">
        <v>85</v>
      </c>
    </row>
    <row r="204" s="2" customFormat="1">
      <c r="A204" s="40"/>
      <c r="B204" s="41"/>
      <c r="C204" s="42"/>
      <c r="D204" s="225" t="s">
        <v>159</v>
      </c>
      <c r="E204" s="42"/>
      <c r="F204" s="226" t="s">
        <v>281</v>
      </c>
      <c r="G204" s="42"/>
      <c r="H204" s="42"/>
      <c r="I204" s="222"/>
      <c r="J204" s="42"/>
      <c r="K204" s="42"/>
      <c r="L204" s="46"/>
      <c r="M204" s="223"/>
      <c r="N204" s="224"/>
      <c r="O204" s="87"/>
      <c r="P204" s="87"/>
      <c r="Q204" s="87"/>
      <c r="R204" s="87"/>
      <c r="S204" s="87"/>
      <c r="T204" s="88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159</v>
      </c>
      <c r="AU204" s="19" t="s">
        <v>85</v>
      </c>
    </row>
    <row r="205" s="2" customFormat="1">
      <c r="A205" s="40"/>
      <c r="B205" s="41"/>
      <c r="C205" s="42"/>
      <c r="D205" s="220" t="s">
        <v>168</v>
      </c>
      <c r="E205" s="42"/>
      <c r="F205" s="238" t="s">
        <v>282</v>
      </c>
      <c r="G205" s="42"/>
      <c r="H205" s="42"/>
      <c r="I205" s="222"/>
      <c r="J205" s="42"/>
      <c r="K205" s="42"/>
      <c r="L205" s="46"/>
      <c r="M205" s="223"/>
      <c r="N205" s="224"/>
      <c r="O205" s="87"/>
      <c r="P205" s="87"/>
      <c r="Q205" s="87"/>
      <c r="R205" s="87"/>
      <c r="S205" s="87"/>
      <c r="T205" s="88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168</v>
      </c>
      <c r="AU205" s="19" t="s">
        <v>85</v>
      </c>
    </row>
    <row r="206" s="13" customFormat="1">
      <c r="A206" s="13"/>
      <c r="B206" s="227"/>
      <c r="C206" s="228"/>
      <c r="D206" s="220" t="s">
        <v>161</v>
      </c>
      <c r="E206" s="229" t="s">
        <v>19</v>
      </c>
      <c r="F206" s="230" t="s">
        <v>283</v>
      </c>
      <c r="G206" s="228"/>
      <c r="H206" s="231">
        <v>34.494999999999997</v>
      </c>
      <c r="I206" s="232"/>
      <c r="J206" s="228"/>
      <c r="K206" s="228"/>
      <c r="L206" s="233"/>
      <c r="M206" s="234"/>
      <c r="N206" s="235"/>
      <c r="O206" s="235"/>
      <c r="P206" s="235"/>
      <c r="Q206" s="235"/>
      <c r="R206" s="235"/>
      <c r="S206" s="235"/>
      <c r="T206" s="23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7" t="s">
        <v>161</v>
      </c>
      <c r="AU206" s="237" t="s">
        <v>85</v>
      </c>
      <c r="AV206" s="13" t="s">
        <v>85</v>
      </c>
      <c r="AW206" s="13" t="s">
        <v>36</v>
      </c>
      <c r="AX206" s="13" t="s">
        <v>83</v>
      </c>
      <c r="AY206" s="237" t="s">
        <v>148</v>
      </c>
    </row>
    <row r="207" s="2" customFormat="1" ht="16.5" customHeight="1">
      <c r="A207" s="40"/>
      <c r="B207" s="41"/>
      <c r="C207" s="271" t="s">
        <v>284</v>
      </c>
      <c r="D207" s="271" t="s">
        <v>250</v>
      </c>
      <c r="E207" s="272" t="s">
        <v>285</v>
      </c>
      <c r="F207" s="273" t="s">
        <v>286</v>
      </c>
      <c r="G207" s="274" t="s">
        <v>174</v>
      </c>
      <c r="H207" s="275">
        <v>34.494999999999997</v>
      </c>
      <c r="I207" s="276"/>
      <c r="J207" s="277">
        <f>ROUND(I207*H207,2)</f>
        <v>0</v>
      </c>
      <c r="K207" s="273" t="s">
        <v>19</v>
      </c>
      <c r="L207" s="278"/>
      <c r="M207" s="279" t="s">
        <v>19</v>
      </c>
      <c r="N207" s="280" t="s">
        <v>48</v>
      </c>
      <c r="O207" s="87"/>
      <c r="P207" s="216">
        <f>O207*H207</f>
        <v>0</v>
      </c>
      <c r="Q207" s="216">
        <v>1</v>
      </c>
      <c r="R207" s="216">
        <f>Q207*H207</f>
        <v>34.494999999999997</v>
      </c>
      <c r="S207" s="216">
        <v>0</v>
      </c>
      <c r="T207" s="217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8" t="s">
        <v>222</v>
      </c>
      <c r="AT207" s="218" t="s">
        <v>250</v>
      </c>
      <c r="AU207" s="218" t="s">
        <v>85</v>
      </c>
      <c r="AY207" s="19" t="s">
        <v>148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9" t="s">
        <v>155</v>
      </c>
      <c r="BK207" s="219">
        <f>ROUND(I207*H207,2)</f>
        <v>0</v>
      </c>
      <c r="BL207" s="19" t="s">
        <v>155</v>
      </c>
      <c r="BM207" s="218" t="s">
        <v>287</v>
      </c>
    </row>
    <row r="208" s="2" customFormat="1">
      <c r="A208" s="40"/>
      <c r="B208" s="41"/>
      <c r="C208" s="42"/>
      <c r="D208" s="220" t="s">
        <v>157</v>
      </c>
      <c r="E208" s="42"/>
      <c r="F208" s="221" t="s">
        <v>286</v>
      </c>
      <c r="G208" s="42"/>
      <c r="H208" s="42"/>
      <c r="I208" s="222"/>
      <c r="J208" s="42"/>
      <c r="K208" s="42"/>
      <c r="L208" s="46"/>
      <c r="M208" s="223"/>
      <c r="N208" s="224"/>
      <c r="O208" s="87"/>
      <c r="P208" s="87"/>
      <c r="Q208" s="87"/>
      <c r="R208" s="87"/>
      <c r="S208" s="87"/>
      <c r="T208" s="88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157</v>
      </c>
      <c r="AU208" s="19" t="s">
        <v>85</v>
      </c>
    </row>
    <row r="209" s="15" customFormat="1">
      <c r="A209" s="15"/>
      <c r="B209" s="250"/>
      <c r="C209" s="251"/>
      <c r="D209" s="220" t="s">
        <v>161</v>
      </c>
      <c r="E209" s="252" t="s">
        <v>19</v>
      </c>
      <c r="F209" s="253" t="s">
        <v>288</v>
      </c>
      <c r="G209" s="251"/>
      <c r="H209" s="252" t="s">
        <v>19</v>
      </c>
      <c r="I209" s="254"/>
      <c r="J209" s="251"/>
      <c r="K209" s="251"/>
      <c r="L209" s="255"/>
      <c r="M209" s="256"/>
      <c r="N209" s="257"/>
      <c r="O209" s="257"/>
      <c r="P209" s="257"/>
      <c r="Q209" s="257"/>
      <c r="R209" s="257"/>
      <c r="S209" s="257"/>
      <c r="T209" s="258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9" t="s">
        <v>161</v>
      </c>
      <c r="AU209" s="259" t="s">
        <v>85</v>
      </c>
      <c r="AV209" s="15" t="s">
        <v>83</v>
      </c>
      <c r="AW209" s="15" t="s">
        <v>36</v>
      </c>
      <c r="AX209" s="15" t="s">
        <v>75</v>
      </c>
      <c r="AY209" s="259" t="s">
        <v>148</v>
      </c>
    </row>
    <row r="210" s="15" customFormat="1">
      <c r="A210" s="15"/>
      <c r="B210" s="250"/>
      <c r="C210" s="251"/>
      <c r="D210" s="220" t="s">
        <v>161</v>
      </c>
      <c r="E210" s="252" t="s">
        <v>19</v>
      </c>
      <c r="F210" s="253" t="s">
        <v>289</v>
      </c>
      <c r="G210" s="251"/>
      <c r="H210" s="252" t="s">
        <v>19</v>
      </c>
      <c r="I210" s="254"/>
      <c r="J210" s="251"/>
      <c r="K210" s="251"/>
      <c r="L210" s="255"/>
      <c r="M210" s="256"/>
      <c r="N210" s="257"/>
      <c r="O210" s="257"/>
      <c r="P210" s="257"/>
      <c r="Q210" s="257"/>
      <c r="R210" s="257"/>
      <c r="S210" s="257"/>
      <c r="T210" s="25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9" t="s">
        <v>161</v>
      </c>
      <c r="AU210" s="259" t="s">
        <v>85</v>
      </c>
      <c r="AV210" s="15" t="s">
        <v>83</v>
      </c>
      <c r="AW210" s="15" t="s">
        <v>36</v>
      </c>
      <c r="AX210" s="15" t="s">
        <v>75</v>
      </c>
      <c r="AY210" s="259" t="s">
        <v>148</v>
      </c>
    </row>
    <row r="211" s="13" customFormat="1">
      <c r="A211" s="13"/>
      <c r="B211" s="227"/>
      <c r="C211" s="228"/>
      <c r="D211" s="220" t="s">
        <v>161</v>
      </c>
      <c r="E211" s="229" t="s">
        <v>19</v>
      </c>
      <c r="F211" s="230" t="s">
        <v>290</v>
      </c>
      <c r="G211" s="228"/>
      <c r="H211" s="231">
        <v>34.494999999999997</v>
      </c>
      <c r="I211" s="232"/>
      <c r="J211" s="228"/>
      <c r="K211" s="228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161</v>
      </c>
      <c r="AU211" s="237" t="s">
        <v>85</v>
      </c>
      <c r="AV211" s="13" t="s">
        <v>85</v>
      </c>
      <c r="AW211" s="13" t="s">
        <v>36</v>
      </c>
      <c r="AX211" s="13" t="s">
        <v>83</v>
      </c>
      <c r="AY211" s="237" t="s">
        <v>148</v>
      </c>
    </row>
    <row r="212" s="2" customFormat="1" ht="16.5" customHeight="1">
      <c r="A212" s="40"/>
      <c r="B212" s="41"/>
      <c r="C212" s="207" t="s">
        <v>291</v>
      </c>
      <c r="D212" s="207" t="s">
        <v>150</v>
      </c>
      <c r="E212" s="208" t="s">
        <v>292</v>
      </c>
      <c r="F212" s="209" t="s">
        <v>293</v>
      </c>
      <c r="G212" s="210" t="s">
        <v>153</v>
      </c>
      <c r="H212" s="211">
        <v>663</v>
      </c>
      <c r="I212" s="212"/>
      <c r="J212" s="213">
        <f>ROUND(I212*H212,2)</f>
        <v>0</v>
      </c>
      <c r="K212" s="209" t="s">
        <v>154</v>
      </c>
      <c r="L212" s="46"/>
      <c r="M212" s="214" t="s">
        <v>19</v>
      </c>
      <c r="N212" s="215" t="s">
        <v>48</v>
      </c>
      <c r="O212" s="87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8" t="s">
        <v>155</v>
      </c>
      <c r="AT212" s="218" t="s">
        <v>150</v>
      </c>
      <c r="AU212" s="218" t="s">
        <v>85</v>
      </c>
      <c r="AY212" s="19" t="s">
        <v>148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9" t="s">
        <v>155</v>
      </c>
      <c r="BK212" s="219">
        <f>ROUND(I212*H212,2)</f>
        <v>0</v>
      </c>
      <c r="BL212" s="19" t="s">
        <v>155</v>
      </c>
      <c r="BM212" s="218" t="s">
        <v>294</v>
      </c>
    </row>
    <row r="213" s="2" customFormat="1">
      <c r="A213" s="40"/>
      <c r="B213" s="41"/>
      <c r="C213" s="42"/>
      <c r="D213" s="220" t="s">
        <v>157</v>
      </c>
      <c r="E213" s="42"/>
      <c r="F213" s="221" t="s">
        <v>295</v>
      </c>
      <c r="G213" s="42"/>
      <c r="H213" s="42"/>
      <c r="I213" s="222"/>
      <c r="J213" s="42"/>
      <c r="K213" s="42"/>
      <c r="L213" s="46"/>
      <c r="M213" s="223"/>
      <c r="N213" s="224"/>
      <c r="O213" s="87"/>
      <c r="P213" s="87"/>
      <c r="Q213" s="87"/>
      <c r="R213" s="87"/>
      <c r="S213" s="87"/>
      <c r="T213" s="88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157</v>
      </c>
      <c r="AU213" s="19" t="s">
        <v>85</v>
      </c>
    </row>
    <row r="214" s="2" customFormat="1">
      <c r="A214" s="40"/>
      <c r="B214" s="41"/>
      <c r="C214" s="42"/>
      <c r="D214" s="225" t="s">
        <v>159</v>
      </c>
      <c r="E214" s="42"/>
      <c r="F214" s="226" t="s">
        <v>296</v>
      </c>
      <c r="G214" s="42"/>
      <c r="H214" s="42"/>
      <c r="I214" s="222"/>
      <c r="J214" s="42"/>
      <c r="K214" s="42"/>
      <c r="L214" s="46"/>
      <c r="M214" s="223"/>
      <c r="N214" s="224"/>
      <c r="O214" s="87"/>
      <c r="P214" s="87"/>
      <c r="Q214" s="87"/>
      <c r="R214" s="87"/>
      <c r="S214" s="87"/>
      <c r="T214" s="88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159</v>
      </c>
      <c r="AU214" s="19" t="s">
        <v>85</v>
      </c>
    </row>
    <row r="215" s="15" customFormat="1">
      <c r="A215" s="15"/>
      <c r="B215" s="250"/>
      <c r="C215" s="251"/>
      <c r="D215" s="220" t="s">
        <v>161</v>
      </c>
      <c r="E215" s="252" t="s">
        <v>19</v>
      </c>
      <c r="F215" s="253" t="s">
        <v>297</v>
      </c>
      <c r="G215" s="251"/>
      <c r="H215" s="252" t="s">
        <v>19</v>
      </c>
      <c r="I215" s="254"/>
      <c r="J215" s="251"/>
      <c r="K215" s="251"/>
      <c r="L215" s="255"/>
      <c r="M215" s="256"/>
      <c r="N215" s="257"/>
      <c r="O215" s="257"/>
      <c r="P215" s="257"/>
      <c r="Q215" s="257"/>
      <c r="R215" s="257"/>
      <c r="S215" s="257"/>
      <c r="T215" s="258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9" t="s">
        <v>161</v>
      </c>
      <c r="AU215" s="259" t="s">
        <v>85</v>
      </c>
      <c r="AV215" s="15" t="s">
        <v>83</v>
      </c>
      <c r="AW215" s="15" t="s">
        <v>36</v>
      </c>
      <c r="AX215" s="15" t="s">
        <v>75</v>
      </c>
      <c r="AY215" s="259" t="s">
        <v>148</v>
      </c>
    </row>
    <row r="216" s="13" customFormat="1">
      <c r="A216" s="13"/>
      <c r="B216" s="227"/>
      <c r="C216" s="228"/>
      <c r="D216" s="220" t="s">
        <v>161</v>
      </c>
      <c r="E216" s="229" t="s">
        <v>19</v>
      </c>
      <c r="F216" s="230" t="s">
        <v>298</v>
      </c>
      <c r="G216" s="228"/>
      <c r="H216" s="231">
        <v>663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161</v>
      </c>
      <c r="AU216" s="237" t="s">
        <v>85</v>
      </c>
      <c r="AV216" s="13" t="s">
        <v>85</v>
      </c>
      <c r="AW216" s="13" t="s">
        <v>36</v>
      </c>
      <c r="AX216" s="13" t="s">
        <v>83</v>
      </c>
      <c r="AY216" s="237" t="s">
        <v>148</v>
      </c>
    </row>
    <row r="217" s="2" customFormat="1" ht="16.5" customHeight="1">
      <c r="A217" s="40"/>
      <c r="B217" s="41"/>
      <c r="C217" s="207" t="s">
        <v>8</v>
      </c>
      <c r="D217" s="207" t="s">
        <v>150</v>
      </c>
      <c r="E217" s="208" t="s">
        <v>299</v>
      </c>
      <c r="F217" s="209" t="s">
        <v>300</v>
      </c>
      <c r="G217" s="210" t="s">
        <v>153</v>
      </c>
      <c r="H217" s="211">
        <v>1723.963</v>
      </c>
      <c r="I217" s="212"/>
      <c r="J217" s="213">
        <f>ROUND(I217*H217,2)</f>
        <v>0</v>
      </c>
      <c r="K217" s="209" t="s">
        <v>154</v>
      </c>
      <c r="L217" s="46"/>
      <c r="M217" s="214" t="s">
        <v>19</v>
      </c>
      <c r="N217" s="215" t="s">
        <v>48</v>
      </c>
      <c r="O217" s="87"/>
      <c r="P217" s="216">
        <f>O217*H217</f>
        <v>0</v>
      </c>
      <c r="Q217" s="216">
        <v>0</v>
      </c>
      <c r="R217" s="216">
        <f>Q217*H217</f>
        <v>0</v>
      </c>
      <c r="S217" s="216">
        <v>0</v>
      </c>
      <c r="T217" s="217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8" t="s">
        <v>155</v>
      </c>
      <c r="AT217" s="218" t="s">
        <v>150</v>
      </c>
      <c r="AU217" s="218" t="s">
        <v>85</v>
      </c>
      <c r="AY217" s="19" t="s">
        <v>148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9" t="s">
        <v>155</v>
      </c>
      <c r="BK217" s="219">
        <f>ROUND(I217*H217,2)</f>
        <v>0</v>
      </c>
      <c r="BL217" s="19" t="s">
        <v>155</v>
      </c>
      <c r="BM217" s="218" t="s">
        <v>301</v>
      </c>
    </row>
    <row r="218" s="2" customFormat="1">
      <c r="A218" s="40"/>
      <c r="B218" s="41"/>
      <c r="C218" s="42"/>
      <c r="D218" s="220" t="s">
        <v>157</v>
      </c>
      <c r="E218" s="42"/>
      <c r="F218" s="221" t="s">
        <v>302</v>
      </c>
      <c r="G218" s="42"/>
      <c r="H218" s="42"/>
      <c r="I218" s="222"/>
      <c r="J218" s="42"/>
      <c r="K218" s="42"/>
      <c r="L218" s="46"/>
      <c r="M218" s="223"/>
      <c r="N218" s="224"/>
      <c r="O218" s="87"/>
      <c r="P218" s="87"/>
      <c r="Q218" s="87"/>
      <c r="R218" s="87"/>
      <c r="S218" s="87"/>
      <c r="T218" s="88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157</v>
      </c>
      <c r="AU218" s="19" t="s">
        <v>85</v>
      </c>
    </row>
    <row r="219" s="2" customFormat="1">
      <c r="A219" s="40"/>
      <c r="B219" s="41"/>
      <c r="C219" s="42"/>
      <c r="D219" s="225" t="s">
        <v>159</v>
      </c>
      <c r="E219" s="42"/>
      <c r="F219" s="226" t="s">
        <v>303</v>
      </c>
      <c r="G219" s="42"/>
      <c r="H219" s="42"/>
      <c r="I219" s="222"/>
      <c r="J219" s="42"/>
      <c r="K219" s="42"/>
      <c r="L219" s="46"/>
      <c r="M219" s="223"/>
      <c r="N219" s="224"/>
      <c r="O219" s="87"/>
      <c r="P219" s="87"/>
      <c r="Q219" s="87"/>
      <c r="R219" s="87"/>
      <c r="S219" s="87"/>
      <c r="T219" s="88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159</v>
      </c>
      <c r="AU219" s="19" t="s">
        <v>85</v>
      </c>
    </row>
    <row r="220" s="13" customFormat="1">
      <c r="A220" s="13"/>
      <c r="B220" s="227"/>
      <c r="C220" s="228"/>
      <c r="D220" s="220" t="s">
        <v>161</v>
      </c>
      <c r="E220" s="229" t="s">
        <v>19</v>
      </c>
      <c r="F220" s="230" t="s">
        <v>304</v>
      </c>
      <c r="G220" s="228"/>
      <c r="H220" s="231">
        <v>553.16200000000003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161</v>
      </c>
      <c r="AU220" s="237" t="s">
        <v>85</v>
      </c>
      <c r="AV220" s="13" t="s">
        <v>85</v>
      </c>
      <c r="AW220" s="13" t="s">
        <v>36</v>
      </c>
      <c r="AX220" s="13" t="s">
        <v>75</v>
      </c>
      <c r="AY220" s="237" t="s">
        <v>148</v>
      </c>
    </row>
    <row r="221" s="13" customFormat="1">
      <c r="A221" s="13"/>
      <c r="B221" s="227"/>
      <c r="C221" s="228"/>
      <c r="D221" s="220" t="s">
        <v>161</v>
      </c>
      <c r="E221" s="229" t="s">
        <v>19</v>
      </c>
      <c r="F221" s="230" t="s">
        <v>305</v>
      </c>
      <c r="G221" s="228"/>
      <c r="H221" s="231">
        <v>188.21000000000001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161</v>
      </c>
      <c r="AU221" s="237" t="s">
        <v>85</v>
      </c>
      <c r="AV221" s="13" t="s">
        <v>85</v>
      </c>
      <c r="AW221" s="13" t="s">
        <v>36</v>
      </c>
      <c r="AX221" s="13" t="s">
        <v>75</v>
      </c>
      <c r="AY221" s="237" t="s">
        <v>148</v>
      </c>
    </row>
    <row r="222" s="13" customFormat="1">
      <c r="A222" s="13"/>
      <c r="B222" s="227"/>
      <c r="C222" s="228"/>
      <c r="D222" s="220" t="s">
        <v>161</v>
      </c>
      <c r="E222" s="229" t="s">
        <v>19</v>
      </c>
      <c r="F222" s="230" t="s">
        <v>306</v>
      </c>
      <c r="G222" s="228"/>
      <c r="H222" s="231">
        <v>323.43700000000001</v>
      </c>
      <c r="I222" s="232"/>
      <c r="J222" s="228"/>
      <c r="K222" s="228"/>
      <c r="L222" s="233"/>
      <c r="M222" s="234"/>
      <c r="N222" s="235"/>
      <c r="O222" s="235"/>
      <c r="P222" s="235"/>
      <c r="Q222" s="235"/>
      <c r="R222" s="235"/>
      <c r="S222" s="235"/>
      <c r="T222" s="23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7" t="s">
        <v>161</v>
      </c>
      <c r="AU222" s="237" t="s">
        <v>85</v>
      </c>
      <c r="AV222" s="13" t="s">
        <v>85</v>
      </c>
      <c r="AW222" s="13" t="s">
        <v>36</v>
      </c>
      <c r="AX222" s="13" t="s">
        <v>75</v>
      </c>
      <c r="AY222" s="237" t="s">
        <v>148</v>
      </c>
    </row>
    <row r="223" s="13" customFormat="1">
      <c r="A223" s="13"/>
      <c r="B223" s="227"/>
      <c r="C223" s="228"/>
      <c r="D223" s="220" t="s">
        <v>161</v>
      </c>
      <c r="E223" s="229" t="s">
        <v>19</v>
      </c>
      <c r="F223" s="230" t="s">
        <v>307</v>
      </c>
      <c r="G223" s="228"/>
      <c r="H223" s="231">
        <v>659.154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161</v>
      </c>
      <c r="AU223" s="237" t="s">
        <v>85</v>
      </c>
      <c r="AV223" s="13" t="s">
        <v>85</v>
      </c>
      <c r="AW223" s="13" t="s">
        <v>36</v>
      </c>
      <c r="AX223" s="13" t="s">
        <v>75</v>
      </c>
      <c r="AY223" s="237" t="s">
        <v>148</v>
      </c>
    </row>
    <row r="224" s="14" customFormat="1">
      <c r="A224" s="14"/>
      <c r="B224" s="239"/>
      <c r="C224" s="240"/>
      <c r="D224" s="220" t="s">
        <v>161</v>
      </c>
      <c r="E224" s="241" t="s">
        <v>19</v>
      </c>
      <c r="F224" s="242" t="s">
        <v>181</v>
      </c>
      <c r="G224" s="240"/>
      <c r="H224" s="243">
        <v>1723.963</v>
      </c>
      <c r="I224" s="244"/>
      <c r="J224" s="240"/>
      <c r="K224" s="240"/>
      <c r="L224" s="245"/>
      <c r="M224" s="246"/>
      <c r="N224" s="247"/>
      <c r="O224" s="247"/>
      <c r="P224" s="247"/>
      <c r="Q224" s="247"/>
      <c r="R224" s="247"/>
      <c r="S224" s="247"/>
      <c r="T224" s="24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9" t="s">
        <v>161</v>
      </c>
      <c r="AU224" s="249" t="s">
        <v>85</v>
      </c>
      <c r="AV224" s="14" t="s">
        <v>155</v>
      </c>
      <c r="AW224" s="14" t="s">
        <v>36</v>
      </c>
      <c r="AX224" s="14" t="s">
        <v>83</v>
      </c>
      <c r="AY224" s="249" t="s">
        <v>148</v>
      </c>
    </row>
    <row r="225" s="2" customFormat="1" ht="16.5" customHeight="1">
      <c r="A225" s="40"/>
      <c r="B225" s="41"/>
      <c r="C225" s="271" t="s">
        <v>308</v>
      </c>
      <c r="D225" s="271" t="s">
        <v>250</v>
      </c>
      <c r="E225" s="272" t="s">
        <v>309</v>
      </c>
      <c r="F225" s="273" t="s">
        <v>310</v>
      </c>
      <c r="G225" s="274" t="s">
        <v>311</v>
      </c>
      <c r="H225" s="275">
        <v>25.859000000000002</v>
      </c>
      <c r="I225" s="276"/>
      <c r="J225" s="277">
        <f>ROUND(I225*H225,2)</f>
        <v>0</v>
      </c>
      <c r="K225" s="273" t="s">
        <v>154</v>
      </c>
      <c r="L225" s="278"/>
      <c r="M225" s="279" t="s">
        <v>19</v>
      </c>
      <c r="N225" s="280" t="s">
        <v>48</v>
      </c>
      <c r="O225" s="87"/>
      <c r="P225" s="216">
        <f>O225*H225</f>
        <v>0</v>
      </c>
      <c r="Q225" s="216">
        <v>0.001</v>
      </c>
      <c r="R225" s="216">
        <f>Q225*H225</f>
        <v>0.025859000000000004</v>
      </c>
      <c r="S225" s="216">
        <v>0</v>
      </c>
      <c r="T225" s="217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8" t="s">
        <v>222</v>
      </c>
      <c r="AT225" s="218" t="s">
        <v>250</v>
      </c>
      <c r="AU225" s="218" t="s">
        <v>85</v>
      </c>
      <c r="AY225" s="19" t="s">
        <v>148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9" t="s">
        <v>155</v>
      </c>
      <c r="BK225" s="219">
        <f>ROUND(I225*H225,2)</f>
        <v>0</v>
      </c>
      <c r="BL225" s="19" t="s">
        <v>155</v>
      </c>
      <c r="BM225" s="218" t="s">
        <v>312</v>
      </c>
    </row>
    <row r="226" s="2" customFormat="1">
      <c r="A226" s="40"/>
      <c r="B226" s="41"/>
      <c r="C226" s="42"/>
      <c r="D226" s="220" t="s">
        <v>157</v>
      </c>
      <c r="E226" s="42"/>
      <c r="F226" s="221" t="s">
        <v>310</v>
      </c>
      <c r="G226" s="42"/>
      <c r="H226" s="42"/>
      <c r="I226" s="222"/>
      <c r="J226" s="42"/>
      <c r="K226" s="42"/>
      <c r="L226" s="46"/>
      <c r="M226" s="223"/>
      <c r="N226" s="224"/>
      <c r="O226" s="87"/>
      <c r="P226" s="87"/>
      <c r="Q226" s="87"/>
      <c r="R226" s="87"/>
      <c r="S226" s="87"/>
      <c r="T226" s="88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157</v>
      </c>
      <c r="AU226" s="19" t="s">
        <v>85</v>
      </c>
    </row>
    <row r="227" s="13" customFormat="1">
      <c r="A227" s="13"/>
      <c r="B227" s="227"/>
      <c r="C227" s="228"/>
      <c r="D227" s="220" t="s">
        <v>161</v>
      </c>
      <c r="E227" s="229" t="s">
        <v>19</v>
      </c>
      <c r="F227" s="230" t="s">
        <v>313</v>
      </c>
      <c r="G227" s="228"/>
      <c r="H227" s="231">
        <v>25.859000000000002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161</v>
      </c>
      <c r="AU227" s="237" t="s">
        <v>85</v>
      </c>
      <c r="AV227" s="13" t="s">
        <v>85</v>
      </c>
      <c r="AW227" s="13" t="s">
        <v>36</v>
      </c>
      <c r="AX227" s="13" t="s">
        <v>83</v>
      </c>
      <c r="AY227" s="237" t="s">
        <v>148</v>
      </c>
    </row>
    <row r="228" s="2" customFormat="1" ht="16.5" customHeight="1">
      <c r="A228" s="40"/>
      <c r="B228" s="41"/>
      <c r="C228" s="207" t="s">
        <v>314</v>
      </c>
      <c r="D228" s="207" t="s">
        <v>150</v>
      </c>
      <c r="E228" s="208" t="s">
        <v>315</v>
      </c>
      <c r="F228" s="209" t="s">
        <v>316</v>
      </c>
      <c r="G228" s="210" t="s">
        <v>153</v>
      </c>
      <c r="H228" s="211">
        <v>14924.359</v>
      </c>
      <c r="I228" s="212"/>
      <c r="J228" s="213">
        <f>ROUND(I228*H228,2)</f>
        <v>0</v>
      </c>
      <c r="K228" s="209" t="s">
        <v>154</v>
      </c>
      <c r="L228" s="46"/>
      <c r="M228" s="214" t="s">
        <v>19</v>
      </c>
      <c r="N228" s="215" t="s">
        <v>48</v>
      </c>
      <c r="O228" s="87"/>
      <c r="P228" s="216">
        <f>O228*H228</f>
        <v>0</v>
      </c>
      <c r="Q228" s="216">
        <v>0</v>
      </c>
      <c r="R228" s="216">
        <f>Q228*H228</f>
        <v>0</v>
      </c>
      <c r="S228" s="216">
        <v>0</v>
      </c>
      <c r="T228" s="217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8" t="s">
        <v>155</v>
      </c>
      <c r="AT228" s="218" t="s">
        <v>150</v>
      </c>
      <c r="AU228" s="218" t="s">
        <v>85</v>
      </c>
      <c r="AY228" s="19" t="s">
        <v>148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9" t="s">
        <v>155</v>
      </c>
      <c r="BK228" s="219">
        <f>ROUND(I228*H228,2)</f>
        <v>0</v>
      </c>
      <c r="BL228" s="19" t="s">
        <v>155</v>
      </c>
      <c r="BM228" s="218" t="s">
        <v>317</v>
      </c>
    </row>
    <row r="229" s="2" customFormat="1">
      <c r="A229" s="40"/>
      <c r="B229" s="41"/>
      <c r="C229" s="42"/>
      <c r="D229" s="220" t="s">
        <v>157</v>
      </c>
      <c r="E229" s="42"/>
      <c r="F229" s="221" t="s">
        <v>318</v>
      </c>
      <c r="G229" s="42"/>
      <c r="H229" s="42"/>
      <c r="I229" s="222"/>
      <c r="J229" s="42"/>
      <c r="K229" s="42"/>
      <c r="L229" s="46"/>
      <c r="M229" s="223"/>
      <c r="N229" s="224"/>
      <c r="O229" s="87"/>
      <c r="P229" s="87"/>
      <c r="Q229" s="87"/>
      <c r="R229" s="87"/>
      <c r="S229" s="87"/>
      <c r="T229" s="88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157</v>
      </c>
      <c r="AU229" s="19" t="s">
        <v>85</v>
      </c>
    </row>
    <row r="230" s="2" customFormat="1">
      <c r="A230" s="40"/>
      <c r="B230" s="41"/>
      <c r="C230" s="42"/>
      <c r="D230" s="225" t="s">
        <v>159</v>
      </c>
      <c r="E230" s="42"/>
      <c r="F230" s="226" t="s">
        <v>319</v>
      </c>
      <c r="G230" s="42"/>
      <c r="H230" s="42"/>
      <c r="I230" s="222"/>
      <c r="J230" s="42"/>
      <c r="K230" s="42"/>
      <c r="L230" s="46"/>
      <c r="M230" s="223"/>
      <c r="N230" s="224"/>
      <c r="O230" s="87"/>
      <c r="P230" s="87"/>
      <c r="Q230" s="87"/>
      <c r="R230" s="87"/>
      <c r="S230" s="87"/>
      <c r="T230" s="88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159</v>
      </c>
      <c r="AU230" s="19" t="s">
        <v>85</v>
      </c>
    </row>
    <row r="231" s="13" customFormat="1">
      <c r="A231" s="13"/>
      <c r="B231" s="227"/>
      <c r="C231" s="228"/>
      <c r="D231" s="220" t="s">
        <v>161</v>
      </c>
      <c r="E231" s="229" t="s">
        <v>19</v>
      </c>
      <c r="F231" s="230" t="s">
        <v>320</v>
      </c>
      <c r="G231" s="228"/>
      <c r="H231" s="231">
        <v>12229.628000000001</v>
      </c>
      <c r="I231" s="232"/>
      <c r="J231" s="228"/>
      <c r="K231" s="228"/>
      <c r="L231" s="233"/>
      <c r="M231" s="234"/>
      <c r="N231" s="235"/>
      <c r="O231" s="235"/>
      <c r="P231" s="235"/>
      <c r="Q231" s="235"/>
      <c r="R231" s="235"/>
      <c r="S231" s="235"/>
      <c r="T231" s="23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7" t="s">
        <v>161</v>
      </c>
      <c r="AU231" s="237" t="s">
        <v>85</v>
      </c>
      <c r="AV231" s="13" t="s">
        <v>85</v>
      </c>
      <c r="AW231" s="13" t="s">
        <v>36</v>
      </c>
      <c r="AX231" s="13" t="s">
        <v>75</v>
      </c>
      <c r="AY231" s="237" t="s">
        <v>148</v>
      </c>
    </row>
    <row r="232" s="13" customFormat="1">
      <c r="A232" s="13"/>
      <c r="B232" s="227"/>
      <c r="C232" s="228"/>
      <c r="D232" s="220" t="s">
        <v>161</v>
      </c>
      <c r="E232" s="229" t="s">
        <v>19</v>
      </c>
      <c r="F232" s="230" t="s">
        <v>321</v>
      </c>
      <c r="G232" s="228"/>
      <c r="H232" s="231">
        <v>623.12699999999995</v>
      </c>
      <c r="I232" s="232"/>
      <c r="J232" s="228"/>
      <c r="K232" s="228"/>
      <c r="L232" s="233"/>
      <c r="M232" s="234"/>
      <c r="N232" s="235"/>
      <c r="O232" s="235"/>
      <c r="P232" s="235"/>
      <c r="Q232" s="235"/>
      <c r="R232" s="235"/>
      <c r="S232" s="235"/>
      <c r="T232" s="23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7" t="s">
        <v>161</v>
      </c>
      <c r="AU232" s="237" t="s">
        <v>85</v>
      </c>
      <c r="AV232" s="13" t="s">
        <v>85</v>
      </c>
      <c r="AW232" s="13" t="s">
        <v>36</v>
      </c>
      <c r="AX232" s="13" t="s">
        <v>75</v>
      </c>
      <c r="AY232" s="237" t="s">
        <v>148</v>
      </c>
    </row>
    <row r="233" s="13" customFormat="1">
      <c r="A233" s="13"/>
      <c r="B233" s="227"/>
      <c r="C233" s="228"/>
      <c r="D233" s="220" t="s">
        <v>161</v>
      </c>
      <c r="E233" s="229" t="s">
        <v>19</v>
      </c>
      <c r="F233" s="230" t="s">
        <v>322</v>
      </c>
      <c r="G233" s="228"/>
      <c r="H233" s="231">
        <v>568.44200000000001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161</v>
      </c>
      <c r="AU233" s="237" t="s">
        <v>85</v>
      </c>
      <c r="AV233" s="13" t="s">
        <v>85</v>
      </c>
      <c r="AW233" s="13" t="s">
        <v>36</v>
      </c>
      <c r="AX233" s="13" t="s">
        <v>75</v>
      </c>
      <c r="AY233" s="237" t="s">
        <v>148</v>
      </c>
    </row>
    <row r="234" s="13" customFormat="1">
      <c r="A234" s="13"/>
      <c r="B234" s="227"/>
      <c r="C234" s="228"/>
      <c r="D234" s="220" t="s">
        <v>161</v>
      </c>
      <c r="E234" s="229" t="s">
        <v>19</v>
      </c>
      <c r="F234" s="230" t="s">
        <v>323</v>
      </c>
      <c r="G234" s="228"/>
      <c r="H234" s="231">
        <v>559.37900000000002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161</v>
      </c>
      <c r="AU234" s="237" t="s">
        <v>85</v>
      </c>
      <c r="AV234" s="13" t="s">
        <v>85</v>
      </c>
      <c r="AW234" s="13" t="s">
        <v>36</v>
      </c>
      <c r="AX234" s="13" t="s">
        <v>75</v>
      </c>
      <c r="AY234" s="237" t="s">
        <v>148</v>
      </c>
    </row>
    <row r="235" s="13" customFormat="1">
      <c r="A235" s="13"/>
      <c r="B235" s="227"/>
      <c r="C235" s="228"/>
      <c r="D235" s="220" t="s">
        <v>161</v>
      </c>
      <c r="E235" s="229" t="s">
        <v>19</v>
      </c>
      <c r="F235" s="230" t="s">
        <v>324</v>
      </c>
      <c r="G235" s="228"/>
      <c r="H235" s="231">
        <v>943.78300000000002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161</v>
      </c>
      <c r="AU235" s="237" t="s">
        <v>85</v>
      </c>
      <c r="AV235" s="13" t="s">
        <v>85</v>
      </c>
      <c r="AW235" s="13" t="s">
        <v>36</v>
      </c>
      <c r="AX235" s="13" t="s">
        <v>75</v>
      </c>
      <c r="AY235" s="237" t="s">
        <v>148</v>
      </c>
    </row>
    <row r="236" s="14" customFormat="1">
      <c r="A236" s="14"/>
      <c r="B236" s="239"/>
      <c r="C236" s="240"/>
      <c r="D236" s="220" t="s">
        <v>161</v>
      </c>
      <c r="E236" s="241" t="s">
        <v>19</v>
      </c>
      <c r="F236" s="242" t="s">
        <v>181</v>
      </c>
      <c r="G236" s="240"/>
      <c r="H236" s="243">
        <v>14924.359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9" t="s">
        <v>161</v>
      </c>
      <c r="AU236" s="249" t="s">
        <v>85</v>
      </c>
      <c r="AV236" s="14" t="s">
        <v>155</v>
      </c>
      <c r="AW236" s="14" t="s">
        <v>36</v>
      </c>
      <c r="AX236" s="14" t="s">
        <v>83</v>
      </c>
      <c r="AY236" s="249" t="s">
        <v>148</v>
      </c>
    </row>
    <row r="237" s="2" customFormat="1" ht="16.5" customHeight="1">
      <c r="A237" s="40"/>
      <c r="B237" s="41"/>
      <c r="C237" s="271" t="s">
        <v>325</v>
      </c>
      <c r="D237" s="271" t="s">
        <v>250</v>
      </c>
      <c r="E237" s="272" t="s">
        <v>309</v>
      </c>
      <c r="F237" s="273" t="s">
        <v>310</v>
      </c>
      <c r="G237" s="274" t="s">
        <v>311</v>
      </c>
      <c r="H237" s="275">
        <v>223.86500000000001</v>
      </c>
      <c r="I237" s="276"/>
      <c r="J237" s="277">
        <f>ROUND(I237*H237,2)</f>
        <v>0</v>
      </c>
      <c r="K237" s="273" t="s">
        <v>154</v>
      </c>
      <c r="L237" s="278"/>
      <c r="M237" s="279" t="s">
        <v>19</v>
      </c>
      <c r="N237" s="280" t="s">
        <v>48</v>
      </c>
      <c r="O237" s="87"/>
      <c r="P237" s="216">
        <f>O237*H237</f>
        <v>0</v>
      </c>
      <c r="Q237" s="216">
        <v>0.001</v>
      </c>
      <c r="R237" s="216">
        <f>Q237*H237</f>
        <v>0.22386500000000001</v>
      </c>
      <c r="S237" s="216">
        <v>0</v>
      </c>
      <c r="T237" s="217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8" t="s">
        <v>222</v>
      </c>
      <c r="AT237" s="218" t="s">
        <v>250</v>
      </c>
      <c r="AU237" s="218" t="s">
        <v>85</v>
      </c>
      <c r="AY237" s="19" t="s">
        <v>148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9" t="s">
        <v>155</v>
      </c>
      <c r="BK237" s="219">
        <f>ROUND(I237*H237,2)</f>
        <v>0</v>
      </c>
      <c r="BL237" s="19" t="s">
        <v>155</v>
      </c>
      <c r="BM237" s="218" t="s">
        <v>326</v>
      </c>
    </row>
    <row r="238" s="2" customFormat="1">
      <c r="A238" s="40"/>
      <c r="B238" s="41"/>
      <c r="C238" s="42"/>
      <c r="D238" s="220" t="s">
        <v>157</v>
      </c>
      <c r="E238" s="42"/>
      <c r="F238" s="221" t="s">
        <v>310</v>
      </c>
      <c r="G238" s="42"/>
      <c r="H238" s="42"/>
      <c r="I238" s="222"/>
      <c r="J238" s="42"/>
      <c r="K238" s="42"/>
      <c r="L238" s="46"/>
      <c r="M238" s="223"/>
      <c r="N238" s="224"/>
      <c r="O238" s="87"/>
      <c r="P238" s="87"/>
      <c r="Q238" s="87"/>
      <c r="R238" s="87"/>
      <c r="S238" s="87"/>
      <c r="T238" s="88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157</v>
      </c>
      <c r="AU238" s="19" t="s">
        <v>85</v>
      </c>
    </row>
    <row r="239" s="13" customFormat="1">
      <c r="A239" s="13"/>
      <c r="B239" s="227"/>
      <c r="C239" s="228"/>
      <c r="D239" s="220" t="s">
        <v>161</v>
      </c>
      <c r="E239" s="229" t="s">
        <v>19</v>
      </c>
      <c r="F239" s="230" t="s">
        <v>327</v>
      </c>
      <c r="G239" s="228"/>
      <c r="H239" s="231">
        <v>223.86500000000001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7" t="s">
        <v>161</v>
      </c>
      <c r="AU239" s="237" t="s">
        <v>85</v>
      </c>
      <c r="AV239" s="13" t="s">
        <v>85</v>
      </c>
      <c r="AW239" s="13" t="s">
        <v>36</v>
      </c>
      <c r="AX239" s="13" t="s">
        <v>83</v>
      </c>
      <c r="AY239" s="237" t="s">
        <v>148</v>
      </c>
    </row>
    <row r="240" s="2" customFormat="1" ht="21.75" customHeight="1">
      <c r="A240" s="40"/>
      <c r="B240" s="41"/>
      <c r="C240" s="207" t="s">
        <v>328</v>
      </c>
      <c r="D240" s="207" t="s">
        <v>150</v>
      </c>
      <c r="E240" s="208" t="s">
        <v>329</v>
      </c>
      <c r="F240" s="209" t="s">
        <v>330</v>
      </c>
      <c r="G240" s="210" t="s">
        <v>153</v>
      </c>
      <c r="H240" s="211">
        <v>511.64499999999998</v>
      </c>
      <c r="I240" s="212"/>
      <c r="J240" s="213">
        <f>ROUND(I240*H240,2)</f>
        <v>0</v>
      </c>
      <c r="K240" s="209" t="s">
        <v>154</v>
      </c>
      <c r="L240" s="46"/>
      <c r="M240" s="214" t="s">
        <v>19</v>
      </c>
      <c r="N240" s="215" t="s">
        <v>48</v>
      </c>
      <c r="O240" s="87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8" t="s">
        <v>155</v>
      </c>
      <c r="AT240" s="218" t="s">
        <v>150</v>
      </c>
      <c r="AU240" s="218" t="s">
        <v>85</v>
      </c>
      <c r="AY240" s="19" t="s">
        <v>148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9" t="s">
        <v>155</v>
      </c>
      <c r="BK240" s="219">
        <f>ROUND(I240*H240,2)</f>
        <v>0</v>
      </c>
      <c r="BL240" s="19" t="s">
        <v>155</v>
      </c>
      <c r="BM240" s="218" t="s">
        <v>331</v>
      </c>
    </row>
    <row r="241" s="2" customFormat="1">
      <c r="A241" s="40"/>
      <c r="B241" s="41"/>
      <c r="C241" s="42"/>
      <c r="D241" s="220" t="s">
        <v>157</v>
      </c>
      <c r="E241" s="42"/>
      <c r="F241" s="221" t="s">
        <v>332</v>
      </c>
      <c r="G241" s="42"/>
      <c r="H241" s="42"/>
      <c r="I241" s="222"/>
      <c r="J241" s="42"/>
      <c r="K241" s="42"/>
      <c r="L241" s="46"/>
      <c r="M241" s="223"/>
      <c r="N241" s="224"/>
      <c r="O241" s="87"/>
      <c r="P241" s="87"/>
      <c r="Q241" s="87"/>
      <c r="R241" s="87"/>
      <c r="S241" s="87"/>
      <c r="T241" s="88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157</v>
      </c>
      <c r="AU241" s="19" t="s">
        <v>85</v>
      </c>
    </row>
    <row r="242" s="2" customFormat="1">
      <c r="A242" s="40"/>
      <c r="B242" s="41"/>
      <c r="C242" s="42"/>
      <c r="D242" s="225" t="s">
        <v>159</v>
      </c>
      <c r="E242" s="42"/>
      <c r="F242" s="226" t="s">
        <v>333</v>
      </c>
      <c r="G242" s="42"/>
      <c r="H242" s="42"/>
      <c r="I242" s="222"/>
      <c r="J242" s="42"/>
      <c r="K242" s="42"/>
      <c r="L242" s="46"/>
      <c r="M242" s="223"/>
      <c r="N242" s="224"/>
      <c r="O242" s="87"/>
      <c r="P242" s="87"/>
      <c r="Q242" s="87"/>
      <c r="R242" s="87"/>
      <c r="S242" s="87"/>
      <c r="T242" s="88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159</v>
      </c>
      <c r="AU242" s="19" t="s">
        <v>85</v>
      </c>
    </row>
    <row r="243" s="13" customFormat="1">
      <c r="A243" s="13"/>
      <c r="B243" s="227"/>
      <c r="C243" s="228"/>
      <c r="D243" s="220" t="s">
        <v>161</v>
      </c>
      <c r="E243" s="229" t="s">
        <v>19</v>
      </c>
      <c r="F243" s="230" t="s">
        <v>334</v>
      </c>
      <c r="G243" s="228"/>
      <c r="H243" s="231">
        <v>188.21000000000001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161</v>
      </c>
      <c r="AU243" s="237" t="s">
        <v>85</v>
      </c>
      <c r="AV243" s="13" t="s">
        <v>85</v>
      </c>
      <c r="AW243" s="13" t="s">
        <v>36</v>
      </c>
      <c r="AX243" s="13" t="s">
        <v>75</v>
      </c>
      <c r="AY243" s="237" t="s">
        <v>148</v>
      </c>
    </row>
    <row r="244" s="13" customFormat="1">
      <c r="A244" s="13"/>
      <c r="B244" s="227"/>
      <c r="C244" s="228"/>
      <c r="D244" s="220" t="s">
        <v>161</v>
      </c>
      <c r="E244" s="229" t="s">
        <v>19</v>
      </c>
      <c r="F244" s="230" t="s">
        <v>335</v>
      </c>
      <c r="G244" s="228"/>
      <c r="H244" s="231">
        <v>323.435</v>
      </c>
      <c r="I244" s="232"/>
      <c r="J244" s="228"/>
      <c r="K244" s="228"/>
      <c r="L244" s="233"/>
      <c r="M244" s="234"/>
      <c r="N244" s="235"/>
      <c r="O244" s="235"/>
      <c r="P244" s="235"/>
      <c r="Q244" s="235"/>
      <c r="R244" s="235"/>
      <c r="S244" s="235"/>
      <c r="T244" s="236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7" t="s">
        <v>161</v>
      </c>
      <c r="AU244" s="237" t="s">
        <v>85</v>
      </c>
      <c r="AV244" s="13" t="s">
        <v>85</v>
      </c>
      <c r="AW244" s="13" t="s">
        <v>36</v>
      </c>
      <c r="AX244" s="13" t="s">
        <v>75</v>
      </c>
      <c r="AY244" s="237" t="s">
        <v>148</v>
      </c>
    </row>
    <row r="245" s="14" customFormat="1">
      <c r="A245" s="14"/>
      <c r="B245" s="239"/>
      <c r="C245" s="240"/>
      <c r="D245" s="220" t="s">
        <v>161</v>
      </c>
      <c r="E245" s="241" t="s">
        <v>19</v>
      </c>
      <c r="F245" s="242" t="s">
        <v>181</v>
      </c>
      <c r="G245" s="240"/>
      <c r="H245" s="243">
        <v>511.64499999999998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9" t="s">
        <v>161</v>
      </c>
      <c r="AU245" s="249" t="s">
        <v>85</v>
      </c>
      <c r="AV245" s="14" t="s">
        <v>155</v>
      </c>
      <c r="AW245" s="14" t="s">
        <v>36</v>
      </c>
      <c r="AX245" s="14" t="s">
        <v>83</v>
      </c>
      <c r="AY245" s="249" t="s">
        <v>148</v>
      </c>
    </row>
    <row r="246" s="2" customFormat="1" ht="21.75" customHeight="1">
      <c r="A246" s="40"/>
      <c r="B246" s="41"/>
      <c r="C246" s="207" t="s">
        <v>336</v>
      </c>
      <c r="D246" s="207" t="s">
        <v>150</v>
      </c>
      <c r="E246" s="208" t="s">
        <v>337</v>
      </c>
      <c r="F246" s="209" t="s">
        <v>338</v>
      </c>
      <c r="G246" s="210" t="s">
        <v>153</v>
      </c>
      <c r="H246" s="211">
        <v>1212.316</v>
      </c>
      <c r="I246" s="212"/>
      <c r="J246" s="213">
        <f>ROUND(I246*H246,2)</f>
        <v>0</v>
      </c>
      <c r="K246" s="209" t="s">
        <v>154</v>
      </c>
      <c r="L246" s="46"/>
      <c r="M246" s="214" t="s">
        <v>19</v>
      </c>
      <c r="N246" s="215" t="s">
        <v>48</v>
      </c>
      <c r="O246" s="87"/>
      <c r="P246" s="216">
        <f>O246*H246</f>
        <v>0</v>
      </c>
      <c r="Q246" s="216">
        <v>0</v>
      </c>
      <c r="R246" s="216">
        <f>Q246*H246</f>
        <v>0</v>
      </c>
      <c r="S246" s="216">
        <v>0</v>
      </c>
      <c r="T246" s="217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8" t="s">
        <v>155</v>
      </c>
      <c r="AT246" s="218" t="s">
        <v>150</v>
      </c>
      <c r="AU246" s="218" t="s">
        <v>85</v>
      </c>
      <c r="AY246" s="19" t="s">
        <v>148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9" t="s">
        <v>155</v>
      </c>
      <c r="BK246" s="219">
        <f>ROUND(I246*H246,2)</f>
        <v>0</v>
      </c>
      <c r="BL246" s="19" t="s">
        <v>155</v>
      </c>
      <c r="BM246" s="218" t="s">
        <v>339</v>
      </c>
    </row>
    <row r="247" s="2" customFormat="1">
      <c r="A247" s="40"/>
      <c r="B247" s="41"/>
      <c r="C247" s="42"/>
      <c r="D247" s="220" t="s">
        <v>157</v>
      </c>
      <c r="E247" s="42"/>
      <c r="F247" s="221" t="s">
        <v>340</v>
      </c>
      <c r="G247" s="42"/>
      <c r="H247" s="42"/>
      <c r="I247" s="222"/>
      <c r="J247" s="42"/>
      <c r="K247" s="42"/>
      <c r="L247" s="46"/>
      <c r="M247" s="223"/>
      <c r="N247" s="224"/>
      <c r="O247" s="87"/>
      <c r="P247" s="87"/>
      <c r="Q247" s="87"/>
      <c r="R247" s="87"/>
      <c r="S247" s="87"/>
      <c r="T247" s="88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157</v>
      </c>
      <c r="AU247" s="19" t="s">
        <v>85</v>
      </c>
    </row>
    <row r="248" s="2" customFormat="1">
      <c r="A248" s="40"/>
      <c r="B248" s="41"/>
      <c r="C248" s="42"/>
      <c r="D248" s="225" t="s">
        <v>159</v>
      </c>
      <c r="E248" s="42"/>
      <c r="F248" s="226" t="s">
        <v>341</v>
      </c>
      <c r="G248" s="42"/>
      <c r="H248" s="42"/>
      <c r="I248" s="222"/>
      <c r="J248" s="42"/>
      <c r="K248" s="42"/>
      <c r="L248" s="46"/>
      <c r="M248" s="223"/>
      <c r="N248" s="224"/>
      <c r="O248" s="87"/>
      <c r="P248" s="87"/>
      <c r="Q248" s="87"/>
      <c r="R248" s="87"/>
      <c r="S248" s="87"/>
      <c r="T248" s="88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159</v>
      </c>
      <c r="AU248" s="19" t="s">
        <v>85</v>
      </c>
    </row>
    <row r="249" s="13" customFormat="1">
      <c r="A249" s="13"/>
      <c r="B249" s="227"/>
      <c r="C249" s="228"/>
      <c r="D249" s="220" t="s">
        <v>161</v>
      </c>
      <c r="E249" s="229" t="s">
        <v>19</v>
      </c>
      <c r="F249" s="230" t="s">
        <v>342</v>
      </c>
      <c r="G249" s="228"/>
      <c r="H249" s="231">
        <v>553.16300000000001</v>
      </c>
      <c r="I249" s="232"/>
      <c r="J249" s="228"/>
      <c r="K249" s="228"/>
      <c r="L249" s="233"/>
      <c r="M249" s="234"/>
      <c r="N249" s="235"/>
      <c r="O249" s="235"/>
      <c r="P249" s="235"/>
      <c r="Q249" s="235"/>
      <c r="R249" s="235"/>
      <c r="S249" s="235"/>
      <c r="T249" s="23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7" t="s">
        <v>161</v>
      </c>
      <c r="AU249" s="237" t="s">
        <v>85</v>
      </c>
      <c r="AV249" s="13" t="s">
        <v>85</v>
      </c>
      <c r="AW249" s="13" t="s">
        <v>36</v>
      </c>
      <c r="AX249" s="13" t="s">
        <v>75</v>
      </c>
      <c r="AY249" s="237" t="s">
        <v>148</v>
      </c>
    </row>
    <row r="250" s="13" customFormat="1">
      <c r="A250" s="13"/>
      <c r="B250" s="227"/>
      <c r="C250" s="228"/>
      <c r="D250" s="220" t="s">
        <v>161</v>
      </c>
      <c r="E250" s="229" t="s">
        <v>19</v>
      </c>
      <c r="F250" s="230" t="s">
        <v>343</v>
      </c>
      <c r="G250" s="228"/>
      <c r="H250" s="231">
        <v>659.15300000000002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161</v>
      </c>
      <c r="AU250" s="237" t="s">
        <v>85</v>
      </c>
      <c r="AV250" s="13" t="s">
        <v>85</v>
      </c>
      <c r="AW250" s="13" t="s">
        <v>36</v>
      </c>
      <c r="AX250" s="13" t="s">
        <v>75</v>
      </c>
      <c r="AY250" s="237" t="s">
        <v>148</v>
      </c>
    </row>
    <row r="251" s="14" customFormat="1">
      <c r="A251" s="14"/>
      <c r="B251" s="239"/>
      <c r="C251" s="240"/>
      <c r="D251" s="220" t="s">
        <v>161</v>
      </c>
      <c r="E251" s="241" t="s">
        <v>19</v>
      </c>
      <c r="F251" s="242" t="s">
        <v>181</v>
      </c>
      <c r="G251" s="240"/>
      <c r="H251" s="243">
        <v>1212.316</v>
      </c>
      <c r="I251" s="244"/>
      <c r="J251" s="240"/>
      <c r="K251" s="240"/>
      <c r="L251" s="245"/>
      <c r="M251" s="246"/>
      <c r="N251" s="247"/>
      <c r="O251" s="247"/>
      <c r="P251" s="247"/>
      <c r="Q251" s="247"/>
      <c r="R251" s="247"/>
      <c r="S251" s="247"/>
      <c r="T251" s="24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49" t="s">
        <v>161</v>
      </c>
      <c r="AU251" s="249" t="s">
        <v>85</v>
      </c>
      <c r="AV251" s="14" t="s">
        <v>155</v>
      </c>
      <c r="AW251" s="14" t="s">
        <v>36</v>
      </c>
      <c r="AX251" s="14" t="s">
        <v>83</v>
      </c>
      <c r="AY251" s="249" t="s">
        <v>148</v>
      </c>
    </row>
    <row r="252" s="2" customFormat="1" ht="16.5" customHeight="1">
      <c r="A252" s="40"/>
      <c r="B252" s="41"/>
      <c r="C252" s="207" t="s">
        <v>7</v>
      </c>
      <c r="D252" s="207" t="s">
        <v>150</v>
      </c>
      <c r="E252" s="208" t="s">
        <v>344</v>
      </c>
      <c r="F252" s="209" t="s">
        <v>345</v>
      </c>
      <c r="G252" s="210" t="s">
        <v>153</v>
      </c>
      <c r="H252" s="211">
        <v>1750.935</v>
      </c>
      <c r="I252" s="212"/>
      <c r="J252" s="213">
        <f>ROUND(I252*H252,2)</f>
        <v>0</v>
      </c>
      <c r="K252" s="209" t="s">
        <v>154</v>
      </c>
      <c r="L252" s="46"/>
      <c r="M252" s="214" t="s">
        <v>19</v>
      </c>
      <c r="N252" s="215" t="s">
        <v>48</v>
      </c>
      <c r="O252" s="87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8" t="s">
        <v>155</v>
      </c>
      <c r="AT252" s="218" t="s">
        <v>150</v>
      </c>
      <c r="AU252" s="218" t="s">
        <v>85</v>
      </c>
      <c r="AY252" s="19" t="s">
        <v>148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9" t="s">
        <v>155</v>
      </c>
      <c r="BK252" s="219">
        <f>ROUND(I252*H252,2)</f>
        <v>0</v>
      </c>
      <c r="BL252" s="19" t="s">
        <v>155</v>
      </c>
      <c r="BM252" s="218" t="s">
        <v>346</v>
      </c>
    </row>
    <row r="253" s="2" customFormat="1">
      <c r="A253" s="40"/>
      <c r="B253" s="41"/>
      <c r="C253" s="42"/>
      <c r="D253" s="220" t="s">
        <v>157</v>
      </c>
      <c r="E253" s="42"/>
      <c r="F253" s="221" t="s">
        <v>347</v>
      </c>
      <c r="G253" s="42"/>
      <c r="H253" s="42"/>
      <c r="I253" s="222"/>
      <c r="J253" s="42"/>
      <c r="K253" s="42"/>
      <c r="L253" s="46"/>
      <c r="M253" s="223"/>
      <c r="N253" s="224"/>
      <c r="O253" s="87"/>
      <c r="P253" s="87"/>
      <c r="Q253" s="87"/>
      <c r="R253" s="87"/>
      <c r="S253" s="87"/>
      <c r="T253" s="88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157</v>
      </c>
      <c r="AU253" s="19" t="s">
        <v>85</v>
      </c>
    </row>
    <row r="254" s="2" customFormat="1">
      <c r="A254" s="40"/>
      <c r="B254" s="41"/>
      <c r="C254" s="42"/>
      <c r="D254" s="225" t="s">
        <v>159</v>
      </c>
      <c r="E254" s="42"/>
      <c r="F254" s="226" t="s">
        <v>348</v>
      </c>
      <c r="G254" s="42"/>
      <c r="H254" s="42"/>
      <c r="I254" s="222"/>
      <c r="J254" s="42"/>
      <c r="K254" s="42"/>
      <c r="L254" s="46"/>
      <c r="M254" s="223"/>
      <c r="N254" s="224"/>
      <c r="O254" s="87"/>
      <c r="P254" s="87"/>
      <c r="Q254" s="87"/>
      <c r="R254" s="87"/>
      <c r="S254" s="87"/>
      <c r="T254" s="88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159</v>
      </c>
      <c r="AU254" s="19" t="s">
        <v>85</v>
      </c>
    </row>
    <row r="255" s="13" customFormat="1">
      <c r="A255" s="13"/>
      <c r="B255" s="227"/>
      <c r="C255" s="228"/>
      <c r="D255" s="220" t="s">
        <v>161</v>
      </c>
      <c r="E255" s="229" t="s">
        <v>19</v>
      </c>
      <c r="F255" s="230" t="s">
        <v>349</v>
      </c>
      <c r="G255" s="228"/>
      <c r="H255" s="231">
        <v>623.125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161</v>
      </c>
      <c r="AU255" s="237" t="s">
        <v>85</v>
      </c>
      <c r="AV255" s="13" t="s">
        <v>85</v>
      </c>
      <c r="AW255" s="13" t="s">
        <v>36</v>
      </c>
      <c r="AX255" s="13" t="s">
        <v>75</v>
      </c>
      <c r="AY255" s="237" t="s">
        <v>148</v>
      </c>
    </row>
    <row r="256" s="13" customFormat="1">
      <c r="A256" s="13"/>
      <c r="B256" s="227"/>
      <c r="C256" s="228"/>
      <c r="D256" s="220" t="s">
        <v>161</v>
      </c>
      <c r="E256" s="229" t="s">
        <v>19</v>
      </c>
      <c r="F256" s="230" t="s">
        <v>350</v>
      </c>
      <c r="G256" s="228"/>
      <c r="H256" s="231">
        <v>568.44000000000005</v>
      </c>
      <c r="I256" s="232"/>
      <c r="J256" s="228"/>
      <c r="K256" s="228"/>
      <c r="L256" s="233"/>
      <c r="M256" s="234"/>
      <c r="N256" s="235"/>
      <c r="O256" s="235"/>
      <c r="P256" s="235"/>
      <c r="Q256" s="235"/>
      <c r="R256" s="235"/>
      <c r="S256" s="235"/>
      <c r="T256" s="23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7" t="s">
        <v>161</v>
      </c>
      <c r="AU256" s="237" t="s">
        <v>85</v>
      </c>
      <c r="AV256" s="13" t="s">
        <v>85</v>
      </c>
      <c r="AW256" s="13" t="s">
        <v>36</v>
      </c>
      <c r="AX256" s="13" t="s">
        <v>75</v>
      </c>
      <c r="AY256" s="237" t="s">
        <v>148</v>
      </c>
    </row>
    <row r="257" s="13" customFormat="1">
      <c r="A257" s="13"/>
      <c r="B257" s="227"/>
      <c r="C257" s="228"/>
      <c r="D257" s="220" t="s">
        <v>161</v>
      </c>
      <c r="E257" s="229" t="s">
        <v>19</v>
      </c>
      <c r="F257" s="230" t="s">
        <v>351</v>
      </c>
      <c r="G257" s="228"/>
      <c r="H257" s="231">
        <v>559.37</v>
      </c>
      <c r="I257" s="232"/>
      <c r="J257" s="228"/>
      <c r="K257" s="228"/>
      <c r="L257" s="233"/>
      <c r="M257" s="234"/>
      <c r="N257" s="235"/>
      <c r="O257" s="235"/>
      <c r="P257" s="235"/>
      <c r="Q257" s="235"/>
      <c r="R257" s="235"/>
      <c r="S257" s="235"/>
      <c r="T257" s="23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7" t="s">
        <v>161</v>
      </c>
      <c r="AU257" s="237" t="s">
        <v>85</v>
      </c>
      <c r="AV257" s="13" t="s">
        <v>85</v>
      </c>
      <c r="AW257" s="13" t="s">
        <v>36</v>
      </c>
      <c r="AX257" s="13" t="s">
        <v>75</v>
      </c>
      <c r="AY257" s="237" t="s">
        <v>148</v>
      </c>
    </row>
    <row r="258" s="14" customFormat="1">
      <c r="A258" s="14"/>
      <c r="B258" s="239"/>
      <c r="C258" s="240"/>
      <c r="D258" s="220" t="s">
        <v>161</v>
      </c>
      <c r="E258" s="241" t="s">
        <v>19</v>
      </c>
      <c r="F258" s="242" t="s">
        <v>181</v>
      </c>
      <c r="G258" s="240"/>
      <c r="H258" s="243">
        <v>1750.935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49" t="s">
        <v>161</v>
      </c>
      <c r="AU258" s="249" t="s">
        <v>85</v>
      </c>
      <c r="AV258" s="14" t="s">
        <v>155</v>
      </c>
      <c r="AW258" s="14" t="s">
        <v>36</v>
      </c>
      <c r="AX258" s="14" t="s">
        <v>83</v>
      </c>
      <c r="AY258" s="249" t="s">
        <v>148</v>
      </c>
    </row>
    <row r="259" s="2" customFormat="1" ht="16.5" customHeight="1">
      <c r="A259" s="40"/>
      <c r="B259" s="41"/>
      <c r="C259" s="207" t="s">
        <v>352</v>
      </c>
      <c r="D259" s="207" t="s">
        <v>150</v>
      </c>
      <c r="E259" s="208" t="s">
        <v>353</v>
      </c>
      <c r="F259" s="209" t="s">
        <v>354</v>
      </c>
      <c r="G259" s="210" t="s">
        <v>153</v>
      </c>
      <c r="H259" s="211">
        <v>13173.383</v>
      </c>
      <c r="I259" s="212"/>
      <c r="J259" s="213">
        <f>ROUND(I259*H259,2)</f>
        <v>0</v>
      </c>
      <c r="K259" s="209" t="s">
        <v>154</v>
      </c>
      <c r="L259" s="46"/>
      <c r="M259" s="214" t="s">
        <v>19</v>
      </c>
      <c r="N259" s="215" t="s">
        <v>48</v>
      </c>
      <c r="O259" s="87"/>
      <c r="P259" s="216">
        <f>O259*H259</f>
        <v>0</v>
      </c>
      <c r="Q259" s="216">
        <v>0</v>
      </c>
      <c r="R259" s="216">
        <f>Q259*H259</f>
        <v>0</v>
      </c>
      <c r="S259" s="216">
        <v>0</v>
      </c>
      <c r="T259" s="217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8" t="s">
        <v>155</v>
      </c>
      <c r="AT259" s="218" t="s">
        <v>150</v>
      </c>
      <c r="AU259" s="218" t="s">
        <v>85</v>
      </c>
      <c r="AY259" s="19" t="s">
        <v>148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9" t="s">
        <v>155</v>
      </c>
      <c r="BK259" s="219">
        <f>ROUND(I259*H259,2)</f>
        <v>0</v>
      </c>
      <c r="BL259" s="19" t="s">
        <v>155</v>
      </c>
      <c r="BM259" s="218" t="s">
        <v>355</v>
      </c>
    </row>
    <row r="260" s="2" customFormat="1">
      <c r="A260" s="40"/>
      <c r="B260" s="41"/>
      <c r="C260" s="42"/>
      <c r="D260" s="220" t="s">
        <v>157</v>
      </c>
      <c r="E260" s="42"/>
      <c r="F260" s="221" t="s">
        <v>356</v>
      </c>
      <c r="G260" s="42"/>
      <c r="H260" s="42"/>
      <c r="I260" s="222"/>
      <c r="J260" s="42"/>
      <c r="K260" s="42"/>
      <c r="L260" s="46"/>
      <c r="M260" s="223"/>
      <c r="N260" s="224"/>
      <c r="O260" s="87"/>
      <c r="P260" s="87"/>
      <c r="Q260" s="87"/>
      <c r="R260" s="87"/>
      <c r="S260" s="87"/>
      <c r="T260" s="88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157</v>
      </c>
      <c r="AU260" s="19" t="s">
        <v>85</v>
      </c>
    </row>
    <row r="261" s="2" customFormat="1">
      <c r="A261" s="40"/>
      <c r="B261" s="41"/>
      <c r="C261" s="42"/>
      <c r="D261" s="225" t="s">
        <v>159</v>
      </c>
      <c r="E261" s="42"/>
      <c r="F261" s="226" t="s">
        <v>357</v>
      </c>
      <c r="G261" s="42"/>
      <c r="H261" s="42"/>
      <c r="I261" s="222"/>
      <c r="J261" s="42"/>
      <c r="K261" s="42"/>
      <c r="L261" s="46"/>
      <c r="M261" s="223"/>
      <c r="N261" s="224"/>
      <c r="O261" s="87"/>
      <c r="P261" s="87"/>
      <c r="Q261" s="87"/>
      <c r="R261" s="87"/>
      <c r="S261" s="87"/>
      <c r="T261" s="88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159</v>
      </c>
      <c r="AU261" s="19" t="s">
        <v>85</v>
      </c>
    </row>
    <row r="262" s="13" customFormat="1">
      <c r="A262" s="13"/>
      <c r="B262" s="227"/>
      <c r="C262" s="228"/>
      <c r="D262" s="220" t="s">
        <v>161</v>
      </c>
      <c r="E262" s="229" t="s">
        <v>19</v>
      </c>
      <c r="F262" s="230" t="s">
        <v>358</v>
      </c>
      <c r="G262" s="228"/>
      <c r="H262" s="231">
        <v>12229.6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161</v>
      </c>
      <c r="AU262" s="237" t="s">
        <v>85</v>
      </c>
      <c r="AV262" s="13" t="s">
        <v>85</v>
      </c>
      <c r="AW262" s="13" t="s">
        <v>36</v>
      </c>
      <c r="AX262" s="13" t="s">
        <v>75</v>
      </c>
      <c r="AY262" s="237" t="s">
        <v>148</v>
      </c>
    </row>
    <row r="263" s="13" customFormat="1">
      <c r="A263" s="13"/>
      <c r="B263" s="227"/>
      <c r="C263" s="228"/>
      <c r="D263" s="220" t="s">
        <v>161</v>
      </c>
      <c r="E263" s="229" t="s">
        <v>19</v>
      </c>
      <c r="F263" s="230" t="s">
        <v>359</v>
      </c>
      <c r="G263" s="228"/>
      <c r="H263" s="231">
        <v>943.78300000000002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161</v>
      </c>
      <c r="AU263" s="237" t="s">
        <v>85</v>
      </c>
      <c r="AV263" s="13" t="s">
        <v>85</v>
      </c>
      <c r="AW263" s="13" t="s">
        <v>36</v>
      </c>
      <c r="AX263" s="13" t="s">
        <v>75</v>
      </c>
      <c r="AY263" s="237" t="s">
        <v>148</v>
      </c>
    </row>
    <row r="264" s="14" customFormat="1">
      <c r="A264" s="14"/>
      <c r="B264" s="239"/>
      <c r="C264" s="240"/>
      <c r="D264" s="220" t="s">
        <v>161</v>
      </c>
      <c r="E264" s="241" t="s">
        <v>19</v>
      </c>
      <c r="F264" s="242" t="s">
        <v>181</v>
      </c>
      <c r="G264" s="240"/>
      <c r="H264" s="243">
        <v>13173.383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9" t="s">
        <v>161</v>
      </c>
      <c r="AU264" s="249" t="s">
        <v>85</v>
      </c>
      <c r="AV264" s="14" t="s">
        <v>155</v>
      </c>
      <c r="AW264" s="14" t="s">
        <v>36</v>
      </c>
      <c r="AX264" s="14" t="s">
        <v>83</v>
      </c>
      <c r="AY264" s="249" t="s">
        <v>148</v>
      </c>
    </row>
    <row r="265" s="2" customFormat="1" ht="16.5" customHeight="1">
      <c r="A265" s="40"/>
      <c r="B265" s="41"/>
      <c r="C265" s="271" t="s">
        <v>360</v>
      </c>
      <c r="D265" s="271" t="s">
        <v>250</v>
      </c>
      <c r="E265" s="272" t="s">
        <v>361</v>
      </c>
      <c r="F265" s="273" t="s">
        <v>362</v>
      </c>
      <c r="G265" s="274" t="s">
        <v>174</v>
      </c>
      <c r="H265" s="275">
        <v>10.800000000000001</v>
      </c>
      <c r="I265" s="276"/>
      <c r="J265" s="277">
        <f>ROUND(I265*H265,2)</f>
        <v>0</v>
      </c>
      <c r="K265" s="273" t="s">
        <v>19</v>
      </c>
      <c r="L265" s="278"/>
      <c r="M265" s="279" t="s">
        <v>19</v>
      </c>
      <c r="N265" s="280" t="s">
        <v>48</v>
      </c>
      <c r="O265" s="87"/>
      <c r="P265" s="216">
        <f>O265*H265</f>
        <v>0</v>
      </c>
      <c r="Q265" s="216">
        <v>1</v>
      </c>
      <c r="R265" s="216">
        <f>Q265*H265</f>
        <v>10.800000000000001</v>
      </c>
      <c r="S265" s="216">
        <v>0</v>
      </c>
      <c r="T265" s="217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8" t="s">
        <v>222</v>
      </c>
      <c r="AT265" s="218" t="s">
        <v>250</v>
      </c>
      <c r="AU265" s="218" t="s">
        <v>85</v>
      </c>
      <c r="AY265" s="19" t="s">
        <v>148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9" t="s">
        <v>155</v>
      </c>
      <c r="BK265" s="219">
        <f>ROUND(I265*H265,2)</f>
        <v>0</v>
      </c>
      <c r="BL265" s="19" t="s">
        <v>155</v>
      </c>
      <c r="BM265" s="218" t="s">
        <v>363</v>
      </c>
    </row>
    <row r="266" s="2" customFormat="1">
      <c r="A266" s="40"/>
      <c r="B266" s="41"/>
      <c r="C266" s="42"/>
      <c r="D266" s="220" t="s">
        <v>157</v>
      </c>
      <c r="E266" s="42"/>
      <c r="F266" s="221" t="s">
        <v>362</v>
      </c>
      <c r="G266" s="42"/>
      <c r="H266" s="42"/>
      <c r="I266" s="222"/>
      <c r="J266" s="42"/>
      <c r="K266" s="42"/>
      <c r="L266" s="46"/>
      <c r="M266" s="223"/>
      <c r="N266" s="224"/>
      <c r="O266" s="87"/>
      <c r="P266" s="87"/>
      <c r="Q266" s="87"/>
      <c r="R266" s="87"/>
      <c r="S266" s="87"/>
      <c r="T266" s="88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157</v>
      </c>
      <c r="AU266" s="19" t="s">
        <v>85</v>
      </c>
    </row>
    <row r="267" s="15" customFormat="1">
      <c r="A267" s="15"/>
      <c r="B267" s="250"/>
      <c r="C267" s="251"/>
      <c r="D267" s="220" t="s">
        <v>161</v>
      </c>
      <c r="E267" s="252" t="s">
        <v>19</v>
      </c>
      <c r="F267" s="253" t="s">
        <v>364</v>
      </c>
      <c r="G267" s="251"/>
      <c r="H267" s="252" t="s">
        <v>19</v>
      </c>
      <c r="I267" s="254"/>
      <c r="J267" s="251"/>
      <c r="K267" s="251"/>
      <c r="L267" s="255"/>
      <c r="M267" s="256"/>
      <c r="N267" s="257"/>
      <c r="O267" s="257"/>
      <c r="P267" s="257"/>
      <c r="Q267" s="257"/>
      <c r="R267" s="257"/>
      <c r="S267" s="257"/>
      <c r="T267" s="258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59" t="s">
        <v>161</v>
      </c>
      <c r="AU267" s="259" t="s">
        <v>85</v>
      </c>
      <c r="AV267" s="15" t="s">
        <v>83</v>
      </c>
      <c r="AW267" s="15" t="s">
        <v>36</v>
      </c>
      <c r="AX267" s="15" t="s">
        <v>75</v>
      </c>
      <c r="AY267" s="259" t="s">
        <v>148</v>
      </c>
    </row>
    <row r="268" s="15" customFormat="1">
      <c r="A268" s="15"/>
      <c r="B268" s="250"/>
      <c r="C268" s="251"/>
      <c r="D268" s="220" t="s">
        <v>161</v>
      </c>
      <c r="E268" s="252" t="s">
        <v>19</v>
      </c>
      <c r="F268" s="253" t="s">
        <v>365</v>
      </c>
      <c r="G268" s="251"/>
      <c r="H268" s="252" t="s">
        <v>19</v>
      </c>
      <c r="I268" s="254"/>
      <c r="J268" s="251"/>
      <c r="K268" s="251"/>
      <c r="L268" s="255"/>
      <c r="M268" s="256"/>
      <c r="N268" s="257"/>
      <c r="O268" s="257"/>
      <c r="P268" s="257"/>
      <c r="Q268" s="257"/>
      <c r="R268" s="257"/>
      <c r="S268" s="257"/>
      <c r="T268" s="258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59" t="s">
        <v>161</v>
      </c>
      <c r="AU268" s="259" t="s">
        <v>85</v>
      </c>
      <c r="AV268" s="15" t="s">
        <v>83</v>
      </c>
      <c r="AW268" s="15" t="s">
        <v>36</v>
      </c>
      <c r="AX268" s="15" t="s">
        <v>75</v>
      </c>
      <c r="AY268" s="259" t="s">
        <v>148</v>
      </c>
    </row>
    <row r="269" s="13" customFormat="1">
      <c r="A269" s="13"/>
      <c r="B269" s="227"/>
      <c r="C269" s="228"/>
      <c r="D269" s="220" t="s">
        <v>161</v>
      </c>
      <c r="E269" s="229" t="s">
        <v>19</v>
      </c>
      <c r="F269" s="230" t="s">
        <v>366</v>
      </c>
      <c r="G269" s="228"/>
      <c r="H269" s="231">
        <v>4051.1840000000002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161</v>
      </c>
      <c r="AU269" s="237" t="s">
        <v>85</v>
      </c>
      <c r="AV269" s="13" t="s">
        <v>85</v>
      </c>
      <c r="AW269" s="13" t="s">
        <v>36</v>
      </c>
      <c r="AX269" s="13" t="s">
        <v>75</v>
      </c>
      <c r="AY269" s="237" t="s">
        <v>148</v>
      </c>
    </row>
    <row r="270" s="15" customFormat="1">
      <c r="A270" s="15"/>
      <c r="B270" s="250"/>
      <c r="C270" s="251"/>
      <c r="D270" s="220" t="s">
        <v>161</v>
      </c>
      <c r="E270" s="252" t="s">
        <v>19</v>
      </c>
      <c r="F270" s="253" t="s">
        <v>367</v>
      </c>
      <c r="G270" s="251"/>
      <c r="H270" s="252" t="s">
        <v>19</v>
      </c>
      <c r="I270" s="254"/>
      <c r="J270" s="251"/>
      <c r="K270" s="251"/>
      <c r="L270" s="255"/>
      <c r="M270" s="256"/>
      <c r="N270" s="257"/>
      <c r="O270" s="257"/>
      <c r="P270" s="257"/>
      <c r="Q270" s="257"/>
      <c r="R270" s="257"/>
      <c r="S270" s="257"/>
      <c r="T270" s="258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59" t="s">
        <v>161</v>
      </c>
      <c r="AU270" s="259" t="s">
        <v>85</v>
      </c>
      <c r="AV270" s="15" t="s">
        <v>83</v>
      </c>
      <c r="AW270" s="15" t="s">
        <v>36</v>
      </c>
      <c r="AX270" s="15" t="s">
        <v>75</v>
      </c>
      <c r="AY270" s="259" t="s">
        <v>148</v>
      </c>
    </row>
    <row r="271" s="13" customFormat="1">
      <c r="A271" s="13"/>
      <c r="B271" s="227"/>
      <c r="C271" s="228"/>
      <c r="D271" s="220" t="s">
        <v>161</v>
      </c>
      <c r="E271" s="229" t="s">
        <v>19</v>
      </c>
      <c r="F271" s="230" t="s">
        <v>368</v>
      </c>
      <c r="G271" s="228"/>
      <c r="H271" s="231">
        <v>-4040.384</v>
      </c>
      <c r="I271" s="232"/>
      <c r="J271" s="228"/>
      <c r="K271" s="228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161</v>
      </c>
      <c r="AU271" s="237" t="s">
        <v>85</v>
      </c>
      <c r="AV271" s="13" t="s">
        <v>85</v>
      </c>
      <c r="AW271" s="13" t="s">
        <v>36</v>
      </c>
      <c r="AX271" s="13" t="s">
        <v>75</v>
      </c>
      <c r="AY271" s="237" t="s">
        <v>148</v>
      </c>
    </row>
    <row r="272" s="14" customFormat="1">
      <c r="A272" s="14"/>
      <c r="B272" s="239"/>
      <c r="C272" s="240"/>
      <c r="D272" s="220" t="s">
        <v>161</v>
      </c>
      <c r="E272" s="241" t="s">
        <v>19</v>
      </c>
      <c r="F272" s="242" t="s">
        <v>181</v>
      </c>
      <c r="G272" s="240"/>
      <c r="H272" s="243">
        <v>10.8000000000002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9" t="s">
        <v>161</v>
      </c>
      <c r="AU272" s="249" t="s">
        <v>85</v>
      </c>
      <c r="AV272" s="14" t="s">
        <v>155</v>
      </c>
      <c r="AW272" s="14" t="s">
        <v>36</v>
      </c>
      <c r="AX272" s="14" t="s">
        <v>83</v>
      </c>
      <c r="AY272" s="249" t="s">
        <v>148</v>
      </c>
    </row>
    <row r="273" s="2" customFormat="1" ht="16.5" customHeight="1">
      <c r="A273" s="40"/>
      <c r="B273" s="41"/>
      <c r="C273" s="207" t="s">
        <v>369</v>
      </c>
      <c r="D273" s="207" t="s">
        <v>150</v>
      </c>
      <c r="E273" s="208" t="s">
        <v>370</v>
      </c>
      <c r="F273" s="209" t="s">
        <v>371</v>
      </c>
      <c r="G273" s="210" t="s">
        <v>174</v>
      </c>
      <c r="H273" s="211">
        <v>2600</v>
      </c>
      <c r="I273" s="212"/>
      <c r="J273" s="213">
        <f>ROUND(I273*H273,2)</f>
        <v>0</v>
      </c>
      <c r="K273" s="209" t="s">
        <v>19</v>
      </c>
      <c r="L273" s="46"/>
      <c r="M273" s="214" t="s">
        <v>19</v>
      </c>
      <c r="N273" s="215" t="s">
        <v>48</v>
      </c>
      <c r="O273" s="87"/>
      <c r="P273" s="216">
        <f>O273*H273</f>
        <v>0</v>
      </c>
      <c r="Q273" s="216">
        <v>0</v>
      </c>
      <c r="R273" s="216">
        <f>Q273*H273</f>
        <v>0</v>
      </c>
      <c r="S273" s="216">
        <v>0</v>
      </c>
      <c r="T273" s="217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8" t="s">
        <v>155</v>
      </c>
      <c r="AT273" s="218" t="s">
        <v>150</v>
      </c>
      <c r="AU273" s="218" t="s">
        <v>85</v>
      </c>
      <c r="AY273" s="19" t="s">
        <v>148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9" t="s">
        <v>155</v>
      </c>
      <c r="BK273" s="219">
        <f>ROUND(I273*H273,2)</f>
        <v>0</v>
      </c>
      <c r="BL273" s="19" t="s">
        <v>155</v>
      </c>
      <c r="BM273" s="218" t="s">
        <v>372</v>
      </c>
    </row>
    <row r="274" s="2" customFormat="1">
      <c r="A274" s="40"/>
      <c r="B274" s="41"/>
      <c r="C274" s="42"/>
      <c r="D274" s="220" t="s">
        <v>157</v>
      </c>
      <c r="E274" s="42"/>
      <c r="F274" s="221" t="s">
        <v>371</v>
      </c>
      <c r="G274" s="42"/>
      <c r="H274" s="42"/>
      <c r="I274" s="222"/>
      <c r="J274" s="42"/>
      <c r="K274" s="42"/>
      <c r="L274" s="46"/>
      <c r="M274" s="223"/>
      <c r="N274" s="224"/>
      <c r="O274" s="87"/>
      <c r="P274" s="87"/>
      <c r="Q274" s="87"/>
      <c r="R274" s="87"/>
      <c r="S274" s="87"/>
      <c r="T274" s="88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157</v>
      </c>
      <c r="AU274" s="19" t="s">
        <v>85</v>
      </c>
    </row>
    <row r="275" s="2" customFormat="1">
      <c r="A275" s="40"/>
      <c r="B275" s="41"/>
      <c r="C275" s="42"/>
      <c r="D275" s="220" t="s">
        <v>168</v>
      </c>
      <c r="E275" s="42"/>
      <c r="F275" s="238" t="s">
        <v>373</v>
      </c>
      <c r="G275" s="42"/>
      <c r="H275" s="42"/>
      <c r="I275" s="222"/>
      <c r="J275" s="42"/>
      <c r="K275" s="42"/>
      <c r="L275" s="46"/>
      <c r="M275" s="223"/>
      <c r="N275" s="224"/>
      <c r="O275" s="87"/>
      <c r="P275" s="87"/>
      <c r="Q275" s="87"/>
      <c r="R275" s="87"/>
      <c r="S275" s="87"/>
      <c r="T275" s="88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168</v>
      </c>
      <c r="AU275" s="19" t="s">
        <v>85</v>
      </c>
    </row>
    <row r="276" s="13" customFormat="1">
      <c r="A276" s="13"/>
      <c r="B276" s="227"/>
      <c r="C276" s="228"/>
      <c r="D276" s="220" t="s">
        <v>161</v>
      </c>
      <c r="E276" s="229" t="s">
        <v>19</v>
      </c>
      <c r="F276" s="230" t="s">
        <v>374</v>
      </c>
      <c r="G276" s="228"/>
      <c r="H276" s="231">
        <v>2600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161</v>
      </c>
      <c r="AU276" s="237" t="s">
        <v>85</v>
      </c>
      <c r="AV276" s="13" t="s">
        <v>85</v>
      </c>
      <c r="AW276" s="13" t="s">
        <v>36</v>
      </c>
      <c r="AX276" s="13" t="s">
        <v>83</v>
      </c>
      <c r="AY276" s="237" t="s">
        <v>148</v>
      </c>
    </row>
    <row r="277" s="12" customFormat="1" ht="22.8" customHeight="1">
      <c r="A277" s="12"/>
      <c r="B277" s="191"/>
      <c r="C277" s="192"/>
      <c r="D277" s="193" t="s">
        <v>74</v>
      </c>
      <c r="E277" s="205" t="s">
        <v>85</v>
      </c>
      <c r="F277" s="205" t="s">
        <v>375</v>
      </c>
      <c r="G277" s="192"/>
      <c r="H277" s="192"/>
      <c r="I277" s="195"/>
      <c r="J277" s="206">
        <f>BK277</f>
        <v>0</v>
      </c>
      <c r="K277" s="192"/>
      <c r="L277" s="197"/>
      <c r="M277" s="198"/>
      <c r="N277" s="199"/>
      <c r="O277" s="199"/>
      <c r="P277" s="200">
        <f>SUM(P278:P281)</f>
        <v>0</v>
      </c>
      <c r="Q277" s="199"/>
      <c r="R277" s="200">
        <f>SUM(R278:R281)</f>
        <v>74.20988607999999</v>
      </c>
      <c r="S277" s="199"/>
      <c r="T277" s="201">
        <f>SUM(T278:T281)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2" t="s">
        <v>83</v>
      </c>
      <c r="AT277" s="203" t="s">
        <v>74</v>
      </c>
      <c r="AU277" s="203" t="s">
        <v>83</v>
      </c>
      <c r="AY277" s="202" t="s">
        <v>148</v>
      </c>
      <c r="BK277" s="204">
        <f>SUM(BK278:BK281)</f>
        <v>0</v>
      </c>
    </row>
    <row r="278" s="2" customFormat="1" ht="16.5" customHeight="1">
      <c r="A278" s="40"/>
      <c r="B278" s="41"/>
      <c r="C278" s="207" t="s">
        <v>376</v>
      </c>
      <c r="D278" s="207" t="s">
        <v>150</v>
      </c>
      <c r="E278" s="208" t="s">
        <v>377</v>
      </c>
      <c r="F278" s="209" t="s">
        <v>378</v>
      </c>
      <c r="G278" s="210" t="s">
        <v>174</v>
      </c>
      <c r="H278" s="211">
        <v>96.546999999999997</v>
      </c>
      <c r="I278" s="212"/>
      <c r="J278" s="213">
        <f>ROUND(I278*H278,2)</f>
        <v>0</v>
      </c>
      <c r="K278" s="209" t="s">
        <v>154</v>
      </c>
      <c r="L278" s="46"/>
      <c r="M278" s="214" t="s">
        <v>19</v>
      </c>
      <c r="N278" s="215" t="s">
        <v>48</v>
      </c>
      <c r="O278" s="87"/>
      <c r="P278" s="216">
        <f>O278*H278</f>
        <v>0</v>
      </c>
      <c r="Q278" s="216">
        <v>0.76863999999999999</v>
      </c>
      <c r="R278" s="216">
        <f>Q278*H278</f>
        <v>74.20988607999999</v>
      </c>
      <c r="S278" s="216">
        <v>0</v>
      </c>
      <c r="T278" s="217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8" t="s">
        <v>155</v>
      </c>
      <c r="AT278" s="218" t="s">
        <v>150</v>
      </c>
      <c r="AU278" s="218" t="s">
        <v>85</v>
      </c>
      <c r="AY278" s="19" t="s">
        <v>148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9" t="s">
        <v>155</v>
      </c>
      <c r="BK278" s="219">
        <f>ROUND(I278*H278,2)</f>
        <v>0</v>
      </c>
      <c r="BL278" s="19" t="s">
        <v>155</v>
      </c>
      <c r="BM278" s="218" t="s">
        <v>379</v>
      </c>
    </row>
    <row r="279" s="2" customFormat="1">
      <c r="A279" s="40"/>
      <c r="B279" s="41"/>
      <c r="C279" s="42"/>
      <c r="D279" s="220" t="s">
        <v>157</v>
      </c>
      <c r="E279" s="42"/>
      <c r="F279" s="221" t="s">
        <v>380</v>
      </c>
      <c r="G279" s="42"/>
      <c r="H279" s="42"/>
      <c r="I279" s="222"/>
      <c r="J279" s="42"/>
      <c r="K279" s="42"/>
      <c r="L279" s="46"/>
      <c r="M279" s="223"/>
      <c r="N279" s="224"/>
      <c r="O279" s="87"/>
      <c r="P279" s="87"/>
      <c r="Q279" s="87"/>
      <c r="R279" s="87"/>
      <c r="S279" s="87"/>
      <c r="T279" s="88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157</v>
      </c>
      <c r="AU279" s="19" t="s">
        <v>85</v>
      </c>
    </row>
    <row r="280" s="2" customFormat="1">
      <c r="A280" s="40"/>
      <c r="B280" s="41"/>
      <c r="C280" s="42"/>
      <c r="D280" s="225" t="s">
        <v>159</v>
      </c>
      <c r="E280" s="42"/>
      <c r="F280" s="226" t="s">
        <v>381</v>
      </c>
      <c r="G280" s="42"/>
      <c r="H280" s="42"/>
      <c r="I280" s="222"/>
      <c r="J280" s="42"/>
      <c r="K280" s="42"/>
      <c r="L280" s="46"/>
      <c r="M280" s="223"/>
      <c r="N280" s="224"/>
      <c r="O280" s="87"/>
      <c r="P280" s="87"/>
      <c r="Q280" s="87"/>
      <c r="R280" s="87"/>
      <c r="S280" s="87"/>
      <c r="T280" s="88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159</v>
      </c>
      <c r="AU280" s="19" t="s">
        <v>85</v>
      </c>
    </row>
    <row r="281" s="13" customFormat="1">
      <c r="A281" s="13"/>
      <c r="B281" s="227"/>
      <c r="C281" s="228"/>
      <c r="D281" s="220" t="s">
        <v>161</v>
      </c>
      <c r="E281" s="229" t="s">
        <v>19</v>
      </c>
      <c r="F281" s="230" t="s">
        <v>382</v>
      </c>
      <c r="G281" s="228"/>
      <c r="H281" s="231">
        <v>96.546999999999997</v>
      </c>
      <c r="I281" s="232"/>
      <c r="J281" s="228"/>
      <c r="K281" s="228"/>
      <c r="L281" s="233"/>
      <c r="M281" s="234"/>
      <c r="N281" s="235"/>
      <c r="O281" s="235"/>
      <c r="P281" s="235"/>
      <c r="Q281" s="235"/>
      <c r="R281" s="235"/>
      <c r="S281" s="235"/>
      <c r="T281" s="236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7" t="s">
        <v>161</v>
      </c>
      <c r="AU281" s="237" t="s">
        <v>85</v>
      </c>
      <c r="AV281" s="13" t="s">
        <v>85</v>
      </c>
      <c r="AW281" s="13" t="s">
        <v>36</v>
      </c>
      <c r="AX281" s="13" t="s">
        <v>83</v>
      </c>
      <c r="AY281" s="237" t="s">
        <v>148</v>
      </c>
    </row>
    <row r="282" s="12" customFormat="1" ht="22.8" customHeight="1">
      <c r="A282" s="12"/>
      <c r="B282" s="191"/>
      <c r="C282" s="192"/>
      <c r="D282" s="193" t="s">
        <v>74</v>
      </c>
      <c r="E282" s="205" t="s">
        <v>171</v>
      </c>
      <c r="F282" s="205" t="s">
        <v>383</v>
      </c>
      <c r="G282" s="192"/>
      <c r="H282" s="192"/>
      <c r="I282" s="195"/>
      <c r="J282" s="206">
        <f>BK282</f>
        <v>0</v>
      </c>
      <c r="K282" s="192"/>
      <c r="L282" s="197"/>
      <c r="M282" s="198"/>
      <c r="N282" s="199"/>
      <c r="O282" s="199"/>
      <c r="P282" s="200">
        <f>SUM(P283:P326)</f>
        <v>0</v>
      </c>
      <c r="Q282" s="199"/>
      <c r="R282" s="200">
        <f>SUM(R283:R326)</f>
        <v>1716.9352577699999</v>
      </c>
      <c r="S282" s="199"/>
      <c r="T282" s="201">
        <f>SUM(T283:T326)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2" t="s">
        <v>83</v>
      </c>
      <c r="AT282" s="203" t="s">
        <v>74</v>
      </c>
      <c r="AU282" s="203" t="s">
        <v>83</v>
      </c>
      <c r="AY282" s="202" t="s">
        <v>148</v>
      </c>
      <c r="BK282" s="204">
        <f>SUM(BK283:BK326)</f>
        <v>0</v>
      </c>
    </row>
    <row r="283" s="2" customFormat="1" ht="16.5" customHeight="1">
      <c r="A283" s="40"/>
      <c r="B283" s="41"/>
      <c r="C283" s="207" t="s">
        <v>384</v>
      </c>
      <c r="D283" s="207" t="s">
        <v>150</v>
      </c>
      <c r="E283" s="208" t="s">
        <v>385</v>
      </c>
      <c r="F283" s="209" t="s">
        <v>386</v>
      </c>
      <c r="G283" s="210" t="s">
        <v>174</v>
      </c>
      <c r="H283" s="211">
        <v>567.26999999999998</v>
      </c>
      <c r="I283" s="212"/>
      <c r="J283" s="213">
        <f>ROUND(I283*H283,2)</f>
        <v>0</v>
      </c>
      <c r="K283" s="209" t="s">
        <v>154</v>
      </c>
      <c r="L283" s="46"/>
      <c r="M283" s="214" t="s">
        <v>19</v>
      </c>
      <c r="N283" s="215" t="s">
        <v>48</v>
      </c>
      <c r="O283" s="87"/>
      <c r="P283" s="216">
        <f>O283*H283</f>
        <v>0</v>
      </c>
      <c r="Q283" s="216">
        <v>2.8332299999999999</v>
      </c>
      <c r="R283" s="216">
        <f>Q283*H283</f>
        <v>1607.2063820999999</v>
      </c>
      <c r="S283" s="216">
        <v>0</v>
      </c>
      <c r="T283" s="217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8" t="s">
        <v>155</v>
      </c>
      <c r="AT283" s="218" t="s">
        <v>150</v>
      </c>
      <c r="AU283" s="218" t="s">
        <v>85</v>
      </c>
      <c r="AY283" s="19" t="s">
        <v>148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9" t="s">
        <v>155</v>
      </c>
      <c r="BK283" s="219">
        <f>ROUND(I283*H283,2)</f>
        <v>0</v>
      </c>
      <c r="BL283" s="19" t="s">
        <v>155</v>
      </c>
      <c r="BM283" s="218" t="s">
        <v>387</v>
      </c>
    </row>
    <row r="284" s="2" customFormat="1">
      <c r="A284" s="40"/>
      <c r="B284" s="41"/>
      <c r="C284" s="42"/>
      <c r="D284" s="220" t="s">
        <v>157</v>
      </c>
      <c r="E284" s="42"/>
      <c r="F284" s="221" t="s">
        <v>388</v>
      </c>
      <c r="G284" s="42"/>
      <c r="H284" s="42"/>
      <c r="I284" s="222"/>
      <c r="J284" s="42"/>
      <c r="K284" s="42"/>
      <c r="L284" s="46"/>
      <c r="M284" s="223"/>
      <c r="N284" s="224"/>
      <c r="O284" s="87"/>
      <c r="P284" s="87"/>
      <c r="Q284" s="87"/>
      <c r="R284" s="87"/>
      <c r="S284" s="87"/>
      <c r="T284" s="88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157</v>
      </c>
      <c r="AU284" s="19" t="s">
        <v>85</v>
      </c>
    </row>
    <row r="285" s="2" customFormat="1">
      <c r="A285" s="40"/>
      <c r="B285" s="41"/>
      <c r="C285" s="42"/>
      <c r="D285" s="225" t="s">
        <v>159</v>
      </c>
      <c r="E285" s="42"/>
      <c r="F285" s="226" t="s">
        <v>389</v>
      </c>
      <c r="G285" s="42"/>
      <c r="H285" s="42"/>
      <c r="I285" s="222"/>
      <c r="J285" s="42"/>
      <c r="K285" s="42"/>
      <c r="L285" s="46"/>
      <c r="M285" s="223"/>
      <c r="N285" s="224"/>
      <c r="O285" s="87"/>
      <c r="P285" s="87"/>
      <c r="Q285" s="87"/>
      <c r="R285" s="87"/>
      <c r="S285" s="87"/>
      <c r="T285" s="88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159</v>
      </c>
      <c r="AU285" s="19" t="s">
        <v>85</v>
      </c>
    </row>
    <row r="286" s="2" customFormat="1">
      <c r="A286" s="40"/>
      <c r="B286" s="41"/>
      <c r="C286" s="42"/>
      <c r="D286" s="220" t="s">
        <v>168</v>
      </c>
      <c r="E286" s="42"/>
      <c r="F286" s="238" t="s">
        <v>390</v>
      </c>
      <c r="G286" s="42"/>
      <c r="H286" s="42"/>
      <c r="I286" s="222"/>
      <c r="J286" s="42"/>
      <c r="K286" s="42"/>
      <c r="L286" s="46"/>
      <c r="M286" s="223"/>
      <c r="N286" s="224"/>
      <c r="O286" s="87"/>
      <c r="P286" s="87"/>
      <c r="Q286" s="87"/>
      <c r="R286" s="87"/>
      <c r="S286" s="87"/>
      <c r="T286" s="88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168</v>
      </c>
      <c r="AU286" s="19" t="s">
        <v>85</v>
      </c>
    </row>
    <row r="287" s="13" customFormat="1">
      <c r="A287" s="13"/>
      <c r="B287" s="227"/>
      <c r="C287" s="228"/>
      <c r="D287" s="220" t="s">
        <v>161</v>
      </c>
      <c r="E287" s="229" t="s">
        <v>19</v>
      </c>
      <c r="F287" s="230" t="s">
        <v>391</v>
      </c>
      <c r="G287" s="228"/>
      <c r="H287" s="231">
        <v>493.46199999999999</v>
      </c>
      <c r="I287" s="232"/>
      <c r="J287" s="228"/>
      <c r="K287" s="228"/>
      <c r="L287" s="233"/>
      <c r="M287" s="234"/>
      <c r="N287" s="235"/>
      <c r="O287" s="235"/>
      <c r="P287" s="235"/>
      <c r="Q287" s="235"/>
      <c r="R287" s="235"/>
      <c r="S287" s="235"/>
      <c r="T287" s="23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7" t="s">
        <v>161</v>
      </c>
      <c r="AU287" s="237" t="s">
        <v>85</v>
      </c>
      <c r="AV287" s="13" t="s">
        <v>85</v>
      </c>
      <c r="AW287" s="13" t="s">
        <v>36</v>
      </c>
      <c r="AX287" s="13" t="s">
        <v>75</v>
      </c>
      <c r="AY287" s="237" t="s">
        <v>148</v>
      </c>
    </row>
    <row r="288" s="13" customFormat="1">
      <c r="A288" s="13"/>
      <c r="B288" s="227"/>
      <c r="C288" s="228"/>
      <c r="D288" s="220" t="s">
        <v>161</v>
      </c>
      <c r="E288" s="229" t="s">
        <v>19</v>
      </c>
      <c r="F288" s="230" t="s">
        <v>392</v>
      </c>
      <c r="G288" s="228"/>
      <c r="H288" s="231">
        <v>17.879000000000001</v>
      </c>
      <c r="I288" s="232"/>
      <c r="J288" s="228"/>
      <c r="K288" s="228"/>
      <c r="L288" s="233"/>
      <c r="M288" s="234"/>
      <c r="N288" s="235"/>
      <c r="O288" s="235"/>
      <c r="P288" s="235"/>
      <c r="Q288" s="235"/>
      <c r="R288" s="235"/>
      <c r="S288" s="235"/>
      <c r="T288" s="23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7" t="s">
        <v>161</v>
      </c>
      <c r="AU288" s="237" t="s">
        <v>85</v>
      </c>
      <c r="AV288" s="13" t="s">
        <v>85</v>
      </c>
      <c r="AW288" s="13" t="s">
        <v>36</v>
      </c>
      <c r="AX288" s="13" t="s">
        <v>75</v>
      </c>
      <c r="AY288" s="237" t="s">
        <v>148</v>
      </c>
    </row>
    <row r="289" s="13" customFormat="1">
      <c r="A289" s="13"/>
      <c r="B289" s="227"/>
      <c r="C289" s="228"/>
      <c r="D289" s="220" t="s">
        <v>161</v>
      </c>
      <c r="E289" s="229" t="s">
        <v>19</v>
      </c>
      <c r="F289" s="230" t="s">
        <v>393</v>
      </c>
      <c r="G289" s="228"/>
      <c r="H289" s="231">
        <v>12.710000000000001</v>
      </c>
      <c r="I289" s="232"/>
      <c r="J289" s="228"/>
      <c r="K289" s="228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161</v>
      </c>
      <c r="AU289" s="237" t="s">
        <v>85</v>
      </c>
      <c r="AV289" s="13" t="s">
        <v>85</v>
      </c>
      <c r="AW289" s="13" t="s">
        <v>36</v>
      </c>
      <c r="AX289" s="13" t="s">
        <v>75</v>
      </c>
      <c r="AY289" s="237" t="s">
        <v>148</v>
      </c>
    </row>
    <row r="290" s="13" customFormat="1">
      <c r="A290" s="13"/>
      <c r="B290" s="227"/>
      <c r="C290" s="228"/>
      <c r="D290" s="220" t="s">
        <v>161</v>
      </c>
      <c r="E290" s="229" t="s">
        <v>19</v>
      </c>
      <c r="F290" s="230" t="s">
        <v>394</v>
      </c>
      <c r="G290" s="228"/>
      <c r="H290" s="231">
        <v>0.26600000000000001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161</v>
      </c>
      <c r="AU290" s="237" t="s">
        <v>85</v>
      </c>
      <c r="AV290" s="13" t="s">
        <v>85</v>
      </c>
      <c r="AW290" s="13" t="s">
        <v>36</v>
      </c>
      <c r="AX290" s="13" t="s">
        <v>75</v>
      </c>
      <c r="AY290" s="237" t="s">
        <v>148</v>
      </c>
    </row>
    <row r="291" s="13" customFormat="1">
      <c r="A291" s="13"/>
      <c r="B291" s="227"/>
      <c r="C291" s="228"/>
      <c r="D291" s="220" t="s">
        <v>161</v>
      </c>
      <c r="E291" s="229" t="s">
        <v>19</v>
      </c>
      <c r="F291" s="230" t="s">
        <v>395</v>
      </c>
      <c r="G291" s="228"/>
      <c r="H291" s="231">
        <v>20.844999999999999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161</v>
      </c>
      <c r="AU291" s="237" t="s">
        <v>85</v>
      </c>
      <c r="AV291" s="13" t="s">
        <v>85</v>
      </c>
      <c r="AW291" s="13" t="s">
        <v>36</v>
      </c>
      <c r="AX291" s="13" t="s">
        <v>75</v>
      </c>
      <c r="AY291" s="237" t="s">
        <v>148</v>
      </c>
    </row>
    <row r="292" s="13" customFormat="1">
      <c r="A292" s="13"/>
      <c r="B292" s="227"/>
      <c r="C292" s="228"/>
      <c r="D292" s="220" t="s">
        <v>161</v>
      </c>
      <c r="E292" s="229" t="s">
        <v>19</v>
      </c>
      <c r="F292" s="230" t="s">
        <v>396</v>
      </c>
      <c r="G292" s="228"/>
      <c r="H292" s="231">
        <v>1.5</v>
      </c>
      <c r="I292" s="232"/>
      <c r="J292" s="228"/>
      <c r="K292" s="228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161</v>
      </c>
      <c r="AU292" s="237" t="s">
        <v>85</v>
      </c>
      <c r="AV292" s="13" t="s">
        <v>85</v>
      </c>
      <c r="AW292" s="13" t="s">
        <v>36</v>
      </c>
      <c r="AX292" s="13" t="s">
        <v>75</v>
      </c>
      <c r="AY292" s="237" t="s">
        <v>148</v>
      </c>
    </row>
    <row r="293" s="13" customFormat="1">
      <c r="A293" s="13"/>
      <c r="B293" s="227"/>
      <c r="C293" s="228"/>
      <c r="D293" s="220" t="s">
        <v>161</v>
      </c>
      <c r="E293" s="229" t="s">
        <v>19</v>
      </c>
      <c r="F293" s="230" t="s">
        <v>397</v>
      </c>
      <c r="G293" s="228"/>
      <c r="H293" s="231">
        <v>1.792</v>
      </c>
      <c r="I293" s="232"/>
      <c r="J293" s="228"/>
      <c r="K293" s="228"/>
      <c r="L293" s="233"/>
      <c r="M293" s="234"/>
      <c r="N293" s="235"/>
      <c r="O293" s="235"/>
      <c r="P293" s="235"/>
      <c r="Q293" s="235"/>
      <c r="R293" s="235"/>
      <c r="S293" s="235"/>
      <c r="T293" s="236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7" t="s">
        <v>161</v>
      </c>
      <c r="AU293" s="237" t="s">
        <v>85</v>
      </c>
      <c r="AV293" s="13" t="s">
        <v>85</v>
      </c>
      <c r="AW293" s="13" t="s">
        <v>36</v>
      </c>
      <c r="AX293" s="13" t="s">
        <v>75</v>
      </c>
      <c r="AY293" s="237" t="s">
        <v>148</v>
      </c>
    </row>
    <row r="294" s="13" customFormat="1">
      <c r="A294" s="13"/>
      <c r="B294" s="227"/>
      <c r="C294" s="228"/>
      <c r="D294" s="220" t="s">
        <v>161</v>
      </c>
      <c r="E294" s="229" t="s">
        <v>19</v>
      </c>
      <c r="F294" s="230" t="s">
        <v>398</v>
      </c>
      <c r="G294" s="228"/>
      <c r="H294" s="231">
        <v>8.0180000000000007</v>
      </c>
      <c r="I294" s="232"/>
      <c r="J294" s="228"/>
      <c r="K294" s="228"/>
      <c r="L294" s="233"/>
      <c r="M294" s="234"/>
      <c r="N294" s="235"/>
      <c r="O294" s="235"/>
      <c r="P294" s="235"/>
      <c r="Q294" s="235"/>
      <c r="R294" s="235"/>
      <c r="S294" s="235"/>
      <c r="T294" s="23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7" t="s">
        <v>161</v>
      </c>
      <c r="AU294" s="237" t="s">
        <v>85</v>
      </c>
      <c r="AV294" s="13" t="s">
        <v>85</v>
      </c>
      <c r="AW294" s="13" t="s">
        <v>36</v>
      </c>
      <c r="AX294" s="13" t="s">
        <v>75</v>
      </c>
      <c r="AY294" s="237" t="s">
        <v>148</v>
      </c>
    </row>
    <row r="295" s="13" customFormat="1">
      <c r="A295" s="13"/>
      <c r="B295" s="227"/>
      <c r="C295" s="228"/>
      <c r="D295" s="220" t="s">
        <v>161</v>
      </c>
      <c r="E295" s="229" t="s">
        <v>19</v>
      </c>
      <c r="F295" s="230" t="s">
        <v>399</v>
      </c>
      <c r="G295" s="228"/>
      <c r="H295" s="231">
        <v>6.2320000000000002</v>
      </c>
      <c r="I295" s="232"/>
      <c r="J295" s="228"/>
      <c r="K295" s="228"/>
      <c r="L295" s="233"/>
      <c r="M295" s="234"/>
      <c r="N295" s="235"/>
      <c r="O295" s="235"/>
      <c r="P295" s="235"/>
      <c r="Q295" s="235"/>
      <c r="R295" s="235"/>
      <c r="S295" s="235"/>
      <c r="T295" s="23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7" t="s">
        <v>161</v>
      </c>
      <c r="AU295" s="237" t="s">
        <v>85</v>
      </c>
      <c r="AV295" s="13" t="s">
        <v>85</v>
      </c>
      <c r="AW295" s="13" t="s">
        <v>36</v>
      </c>
      <c r="AX295" s="13" t="s">
        <v>75</v>
      </c>
      <c r="AY295" s="237" t="s">
        <v>148</v>
      </c>
    </row>
    <row r="296" s="13" customFormat="1">
      <c r="A296" s="13"/>
      <c r="B296" s="227"/>
      <c r="C296" s="228"/>
      <c r="D296" s="220" t="s">
        <v>161</v>
      </c>
      <c r="E296" s="229" t="s">
        <v>19</v>
      </c>
      <c r="F296" s="230" t="s">
        <v>400</v>
      </c>
      <c r="G296" s="228"/>
      <c r="H296" s="231">
        <v>4.5659999999999998</v>
      </c>
      <c r="I296" s="232"/>
      <c r="J296" s="228"/>
      <c r="K296" s="228"/>
      <c r="L296" s="233"/>
      <c r="M296" s="234"/>
      <c r="N296" s="235"/>
      <c r="O296" s="235"/>
      <c r="P296" s="235"/>
      <c r="Q296" s="235"/>
      <c r="R296" s="235"/>
      <c r="S296" s="235"/>
      <c r="T296" s="23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7" t="s">
        <v>161</v>
      </c>
      <c r="AU296" s="237" t="s">
        <v>85</v>
      </c>
      <c r="AV296" s="13" t="s">
        <v>85</v>
      </c>
      <c r="AW296" s="13" t="s">
        <v>36</v>
      </c>
      <c r="AX296" s="13" t="s">
        <v>75</v>
      </c>
      <c r="AY296" s="237" t="s">
        <v>148</v>
      </c>
    </row>
    <row r="297" s="14" customFormat="1">
      <c r="A297" s="14"/>
      <c r="B297" s="239"/>
      <c r="C297" s="240"/>
      <c r="D297" s="220" t="s">
        <v>161</v>
      </c>
      <c r="E297" s="241" t="s">
        <v>19</v>
      </c>
      <c r="F297" s="242" t="s">
        <v>181</v>
      </c>
      <c r="G297" s="240"/>
      <c r="H297" s="243">
        <v>567.26999999999998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9" t="s">
        <v>161</v>
      </c>
      <c r="AU297" s="249" t="s">
        <v>85</v>
      </c>
      <c r="AV297" s="14" t="s">
        <v>155</v>
      </c>
      <c r="AW297" s="14" t="s">
        <v>36</v>
      </c>
      <c r="AX297" s="14" t="s">
        <v>83</v>
      </c>
      <c r="AY297" s="249" t="s">
        <v>148</v>
      </c>
    </row>
    <row r="298" s="2" customFormat="1" ht="16.5" customHeight="1">
      <c r="A298" s="40"/>
      <c r="B298" s="41"/>
      <c r="C298" s="207" t="s">
        <v>401</v>
      </c>
      <c r="D298" s="207" t="s">
        <v>150</v>
      </c>
      <c r="E298" s="208" t="s">
        <v>402</v>
      </c>
      <c r="F298" s="209" t="s">
        <v>403</v>
      </c>
      <c r="G298" s="210" t="s">
        <v>153</v>
      </c>
      <c r="H298" s="211">
        <v>3359.0940000000001</v>
      </c>
      <c r="I298" s="212"/>
      <c r="J298" s="213">
        <f>ROUND(I298*H298,2)</f>
        <v>0</v>
      </c>
      <c r="K298" s="209" t="s">
        <v>154</v>
      </c>
      <c r="L298" s="46"/>
      <c r="M298" s="214" t="s">
        <v>19</v>
      </c>
      <c r="N298" s="215" t="s">
        <v>48</v>
      </c>
      <c r="O298" s="87"/>
      <c r="P298" s="216">
        <f>O298*H298</f>
        <v>0</v>
      </c>
      <c r="Q298" s="216">
        <v>0.00726</v>
      </c>
      <c r="R298" s="216">
        <f>Q298*H298</f>
        <v>24.387022439999999</v>
      </c>
      <c r="S298" s="216">
        <v>0</v>
      </c>
      <c r="T298" s="217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8" t="s">
        <v>155</v>
      </c>
      <c r="AT298" s="218" t="s">
        <v>150</v>
      </c>
      <c r="AU298" s="218" t="s">
        <v>85</v>
      </c>
      <c r="AY298" s="19" t="s">
        <v>148</v>
      </c>
      <c r="BE298" s="219">
        <f>IF(N298="základní",J298,0)</f>
        <v>0</v>
      </c>
      <c r="BF298" s="219">
        <f>IF(N298="snížená",J298,0)</f>
        <v>0</v>
      </c>
      <c r="BG298" s="219">
        <f>IF(N298="zákl. přenesená",J298,0)</f>
        <v>0</v>
      </c>
      <c r="BH298" s="219">
        <f>IF(N298="sníž. přenesená",J298,0)</f>
        <v>0</v>
      </c>
      <c r="BI298" s="219">
        <f>IF(N298="nulová",J298,0)</f>
        <v>0</v>
      </c>
      <c r="BJ298" s="19" t="s">
        <v>155</v>
      </c>
      <c r="BK298" s="219">
        <f>ROUND(I298*H298,2)</f>
        <v>0</v>
      </c>
      <c r="BL298" s="19" t="s">
        <v>155</v>
      </c>
      <c r="BM298" s="218" t="s">
        <v>404</v>
      </c>
    </row>
    <row r="299" s="2" customFormat="1">
      <c r="A299" s="40"/>
      <c r="B299" s="41"/>
      <c r="C299" s="42"/>
      <c r="D299" s="220" t="s">
        <v>157</v>
      </c>
      <c r="E299" s="42"/>
      <c r="F299" s="221" t="s">
        <v>405</v>
      </c>
      <c r="G299" s="42"/>
      <c r="H299" s="42"/>
      <c r="I299" s="222"/>
      <c r="J299" s="42"/>
      <c r="K299" s="42"/>
      <c r="L299" s="46"/>
      <c r="M299" s="223"/>
      <c r="N299" s="224"/>
      <c r="O299" s="87"/>
      <c r="P299" s="87"/>
      <c r="Q299" s="87"/>
      <c r="R299" s="87"/>
      <c r="S299" s="87"/>
      <c r="T299" s="88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157</v>
      </c>
      <c r="AU299" s="19" t="s">
        <v>85</v>
      </c>
    </row>
    <row r="300" s="2" customFormat="1">
      <c r="A300" s="40"/>
      <c r="B300" s="41"/>
      <c r="C300" s="42"/>
      <c r="D300" s="225" t="s">
        <v>159</v>
      </c>
      <c r="E300" s="42"/>
      <c r="F300" s="226" t="s">
        <v>406</v>
      </c>
      <c r="G300" s="42"/>
      <c r="H300" s="42"/>
      <c r="I300" s="222"/>
      <c r="J300" s="42"/>
      <c r="K300" s="42"/>
      <c r="L300" s="46"/>
      <c r="M300" s="223"/>
      <c r="N300" s="224"/>
      <c r="O300" s="87"/>
      <c r="P300" s="87"/>
      <c r="Q300" s="87"/>
      <c r="R300" s="87"/>
      <c r="S300" s="87"/>
      <c r="T300" s="88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159</v>
      </c>
      <c r="AU300" s="19" t="s">
        <v>85</v>
      </c>
    </row>
    <row r="301" s="13" customFormat="1">
      <c r="A301" s="13"/>
      <c r="B301" s="227"/>
      <c r="C301" s="228"/>
      <c r="D301" s="220" t="s">
        <v>161</v>
      </c>
      <c r="E301" s="229" t="s">
        <v>19</v>
      </c>
      <c r="F301" s="230" t="s">
        <v>407</v>
      </c>
      <c r="G301" s="228"/>
      <c r="H301" s="231">
        <v>3108.0250000000001</v>
      </c>
      <c r="I301" s="232"/>
      <c r="J301" s="228"/>
      <c r="K301" s="228"/>
      <c r="L301" s="233"/>
      <c r="M301" s="234"/>
      <c r="N301" s="235"/>
      <c r="O301" s="235"/>
      <c r="P301" s="235"/>
      <c r="Q301" s="235"/>
      <c r="R301" s="235"/>
      <c r="S301" s="235"/>
      <c r="T301" s="23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7" t="s">
        <v>161</v>
      </c>
      <c r="AU301" s="237" t="s">
        <v>85</v>
      </c>
      <c r="AV301" s="13" t="s">
        <v>85</v>
      </c>
      <c r="AW301" s="13" t="s">
        <v>36</v>
      </c>
      <c r="AX301" s="13" t="s">
        <v>75</v>
      </c>
      <c r="AY301" s="237" t="s">
        <v>148</v>
      </c>
    </row>
    <row r="302" s="13" customFormat="1">
      <c r="A302" s="13"/>
      <c r="B302" s="227"/>
      <c r="C302" s="228"/>
      <c r="D302" s="220" t="s">
        <v>161</v>
      </c>
      <c r="E302" s="229" t="s">
        <v>19</v>
      </c>
      <c r="F302" s="230" t="s">
        <v>408</v>
      </c>
      <c r="G302" s="228"/>
      <c r="H302" s="231">
        <v>136.25</v>
      </c>
      <c r="I302" s="232"/>
      <c r="J302" s="228"/>
      <c r="K302" s="228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161</v>
      </c>
      <c r="AU302" s="237" t="s">
        <v>85</v>
      </c>
      <c r="AV302" s="13" t="s">
        <v>85</v>
      </c>
      <c r="AW302" s="13" t="s">
        <v>36</v>
      </c>
      <c r="AX302" s="13" t="s">
        <v>75</v>
      </c>
      <c r="AY302" s="237" t="s">
        <v>148</v>
      </c>
    </row>
    <row r="303" s="13" customFormat="1">
      <c r="A303" s="13"/>
      <c r="B303" s="227"/>
      <c r="C303" s="228"/>
      <c r="D303" s="220" t="s">
        <v>161</v>
      </c>
      <c r="E303" s="229" t="s">
        <v>19</v>
      </c>
      <c r="F303" s="230" t="s">
        <v>409</v>
      </c>
      <c r="G303" s="228"/>
      <c r="H303" s="231">
        <v>7.0549999999999997</v>
      </c>
      <c r="I303" s="232"/>
      <c r="J303" s="228"/>
      <c r="K303" s="228"/>
      <c r="L303" s="233"/>
      <c r="M303" s="234"/>
      <c r="N303" s="235"/>
      <c r="O303" s="235"/>
      <c r="P303" s="235"/>
      <c r="Q303" s="235"/>
      <c r="R303" s="235"/>
      <c r="S303" s="235"/>
      <c r="T303" s="23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7" t="s">
        <v>161</v>
      </c>
      <c r="AU303" s="237" t="s">
        <v>85</v>
      </c>
      <c r="AV303" s="13" t="s">
        <v>85</v>
      </c>
      <c r="AW303" s="13" t="s">
        <v>36</v>
      </c>
      <c r="AX303" s="13" t="s">
        <v>75</v>
      </c>
      <c r="AY303" s="237" t="s">
        <v>148</v>
      </c>
    </row>
    <row r="304" s="13" customFormat="1">
      <c r="A304" s="13"/>
      <c r="B304" s="227"/>
      <c r="C304" s="228"/>
      <c r="D304" s="220" t="s">
        <v>161</v>
      </c>
      <c r="E304" s="229" t="s">
        <v>19</v>
      </c>
      <c r="F304" s="230" t="s">
        <v>410</v>
      </c>
      <c r="G304" s="228"/>
      <c r="H304" s="231">
        <v>77.664000000000001</v>
      </c>
      <c r="I304" s="232"/>
      <c r="J304" s="228"/>
      <c r="K304" s="228"/>
      <c r="L304" s="233"/>
      <c r="M304" s="234"/>
      <c r="N304" s="235"/>
      <c r="O304" s="235"/>
      <c r="P304" s="235"/>
      <c r="Q304" s="235"/>
      <c r="R304" s="235"/>
      <c r="S304" s="235"/>
      <c r="T304" s="23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7" t="s">
        <v>161</v>
      </c>
      <c r="AU304" s="237" t="s">
        <v>85</v>
      </c>
      <c r="AV304" s="13" t="s">
        <v>85</v>
      </c>
      <c r="AW304" s="13" t="s">
        <v>36</v>
      </c>
      <c r="AX304" s="13" t="s">
        <v>75</v>
      </c>
      <c r="AY304" s="237" t="s">
        <v>148</v>
      </c>
    </row>
    <row r="305" s="13" customFormat="1">
      <c r="A305" s="13"/>
      <c r="B305" s="227"/>
      <c r="C305" s="228"/>
      <c r="D305" s="220" t="s">
        <v>161</v>
      </c>
      <c r="E305" s="229" t="s">
        <v>19</v>
      </c>
      <c r="F305" s="230" t="s">
        <v>411</v>
      </c>
      <c r="G305" s="228"/>
      <c r="H305" s="231">
        <v>30.100000000000001</v>
      </c>
      <c r="I305" s="232"/>
      <c r="J305" s="228"/>
      <c r="K305" s="228"/>
      <c r="L305" s="233"/>
      <c r="M305" s="234"/>
      <c r="N305" s="235"/>
      <c r="O305" s="235"/>
      <c r="P305" s="235"/>
      <c r="Q305" s="235"/>
      <c r="R305" s="235"/>
      <c r="S305" s="235"/>
      <c r="T305" s="23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7" t="s">
        <v>161</v>
      </c>
      <c r="AU305" s="237" t="s">
        <v>85</v>
      </c>
      <c r="AV305" s="13" t="s">
        <v>85</v>
      </c>
      <c r="AW305" s="13" t="s">
        <v>36</v>
      </c>
      <c r="AX305" s="13" t="s">
        <v>75</v>
      </c>
      <c r="AY305" s="237" t="s">
        <v>148</v>
      </c>
    </row>
    <row r="306" s="14" customFormat="1">
      <c r="A306" s="14"/>
      <c r="B306" s="239"/>
      <c r="C306" s="240"/>
      <c r="D306" s="220" t="s">
        <v>161</v>
      </c>
      <c r="E306" s="241" t="s">
        <v>19</v>
      </c>
      <c r="F306" s="242" t="s">
        <v>181</v>
      </c>
      <c r="G306" s="240"/>
      <c r="H306" s="243">
        <v>3359.0940000000001</v>
      </c>
      <c r="I306" s="244"/>
      <c r="J306" s="240"/>
      <c r="K306" s="240"/>
      <c r="L306" s="245"/>
      <c r="M306" s="246"/>
      <c r="N306" s="247"/>
      <c r="O306" s="247"/>
      <c r="P306" s="247"/>
      <c r="Q306" s="247"/>
      <c r="R306" s="247"/>
      <c r="S306" s="247"/>
      <c r="T306" s="24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9" t="s">
        <v>161</v>
      </c>
      <c r="AU306" s="249" t="s">
        <v>85</v>
      </c>
      <c r="AV306" s="14" t="s">
        <v>155</v>
      </c>
      <c r="AW306" s="14" t="s">
        <v>36</v>
      </c>
      <c r="AX306" s="14" t="s">
        <v>83</v>
      </c>
      <c r="AY306" s="249" t="s">
        <v>148</v>
      </c>
    </row>
    <row r="307" s="2" customFormat="1" ht="16.5" customHeight="1">
      <c r="A307" s="40"/>
      <c r="B307" s="41"/>
      <c r="C307" s="207" t="s">
        <v>412</v>
      </c>
      <c r="D307" s="207" t="s">
        <v>150</v>
      </c>
      <c r="E307" s="208" t="s">
        <v>413</v>
      </c>
      <c r="F307" s="209" t="s">
        <v>414</v>
      </c>
      <c r="G307" s="210" t="s">
        <v>153</v>
      </c>
      <c r="H307" s="211">
        <v>3359.0940000000001</v>
      </c>
      <c r="I307" s="212"/>
      <c r="J307" s="213">
        <f>ROUND(I307*H307,2)</f>
        <v>0</v>
      </c>
      <c r="K307" s="209" t="s">
        <v>154</v>
      </c>
      <c r="L307" s="46"/>
      <c r="M307" s="214" t="s">
        <v>19</v>
      </c>
      <c r="N307" s="215" t="s">
        <v>48</v>
      </c>
      <c r="O307" s="87"/>
      <c r="P307" s="216">
        <f>O307*H307</f>
        <v>0</v>
      </c>
      <c r="Q307" s="216">
        <v>0.00085999999999999998</v>
      </c>
      <c r="R307" s="216">
        <f>Q307*H307</f>
        <v>2.8888208400000002</v>
      </c>
      <c r="S307" s="216">
        <v>0</v>
      </c>
      <c r="T307" s="217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8" t="s">
        <v>155</v>
      </c>
      <c r="AT307" s="218" t="s">
        <v>150</v>
      </c>
      <c r="AU307" s="218" t="s">
        <v>85</v>
      </c>
      <c r="AY307" s="19" t="s">
        <v>148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19" t="s">
        <v>155</v>
      </c>
      <c r="BK307" s="219">
        <f>ROUND(I307*H307,2)</f>
        <v>0</v>
      </c>
      <c r="BL307" s="19" t="s">
        <v>155</v>
      </c>
      <c r="BM307" s="218" t="s">
        <v>415</v>
      </c>
    </row>
    <row r="308" s="2" customFormat="1">
      <c r="A308" s="40"/>
      <c r="B308" s="41"/>
      <c r="C308" s="42"/>
      <c r="D308" s="220" t="s">
        <v>157</v>
      </c>
      <c r="E308" s="42"/>
      <c r="F308" s="221" t="s">
        <v>416</v>
      </c>
      <c r="G308" s="42"/>
      <c r="H308" s="42"/>
      <c r="I308" s="222"/>
      <c r="J308" s="42"/>
      <c r="K308" s="42"/>
      <c r="L308" s="46"/>
      <c r="M308" s="223"/>
      <c r="N308" s="224"/>
      <c r="O308" s="87"/>
      <c r="P308" s="87"/>
      <c r="Q308" s="87"/>
      <c r="R308" s="87"/>
      <c r="S308" s="87"/>
      <c r="T308" s="88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157</v>
      </c>
      <c r="AU308" s="19" t="s">
        <v>85</v>
      </c>
    </row>
    <row r="309" s="2" customFormat="1">
      <c r="A309" s="40"/>
      <c r="B309" s="41"/>
      <c r="C309" s="42"/>
      <c r="D309" s="225" t="s">
        <v>159</v>
      </c>
      <c r="E309" s="42"/>
      <c r="F309" s="226" t="s">
        <v>417</v>
      </c>
      <c r="G309" s="42"/>
      <c r="H309" s="42"/>
      <c r="I309" s="222"/>
      <c r="J309" s="42"/>
      <c r="K309" s="42"/>
      <c r="L309" s="46"/>
      <c r="M309" s="223"/>
      <c r="N309" s="224"/>
      <c r="O309" s="87"/>
      <c r="P309" s="87"/>
      <c r="Q309" s="87"/>
      <c r="R309" s="87"/>
      <c r="S309" s="87"/>
      <c r="T309" s="88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159</v>
      </c>
      <c r="AU309" s="19" t="s">
        <v>85</v>
      </c>
    </row>
    <row r="310" s="2" customFormat="1" ht="16.5" customHeight="1">
      <c r="A310" s="40"/>
      <c r="B310" s="41"/>
      <c r="C310" s="207" t="s">
        <v>418</v>
      </c>
      <c r="D310" s="207" t="s">
        <v>150</v>
      </c>
      <c r="E310" s="208" t="s">
        <v>419</v>
      </c>
      <c r="F310" s="209" t="s">
        <v>420</v>
      </c>
      <c r="G310" s="210" t="s">
        <v>421</v>
      </c>
      <c r="H310" s="211">
        <v>53.652999999999999</v>
      </c>
      <c r="I310" s="212"/>
      <c r="J310" s="213">
        <f>ROUND(I310*H310,2)</f>
        <v>0</v>
      </c>
      <c r="K310" s="209" t="s">
        <v>154</v>
      </c>
      <c r="L310" s="46"/>
      <c r="M310" s="214" t="s">
        <v>19</v>
      </c>
      <c r="N310" s="215" t="s">
        <v>48</v>
      </c>
      <c r="O310" s="87"/>
      <c r="P310" s="216">
        <f>O310*H310</f>
        <v>0</v>
      </c>
      <c r="Q310" s="216">
        <v>1.09528</v>
      </c>
      <c r="R310" s="216">
        <f>Q310*H310</f>
        <v>58.765057839999997</v>
      </c>
      <c r="S310" s="216">
        <v>0</v>
      </c>
      <c r="T310" s="217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8" t="s">
        <v>155</v>
      </c>
      <c r="AT310" s="218" t="s">
        <v>150</v>
      </c>
      <c r="AU310" s="218" t="s">
        <v>85</v>
      </c>
      <c r="AY310" s="19" t="s">
        <v>148</v>
      </c>
      <c r="BE310" s="219">
        <f>IF(N310="základní",J310,0)</f>
        <v>0</v>
      </c>
      <c r="BF310" s="219">
        <f>IF(N310="snížená",J310,0)</f>
        <v>0</v>
      </c>
      <c r="BG310" s="219">
        <f>IF(N310="zákl. přenesená",J310,0)</f>
        <v>0</v>
      </c>
      <c r="BH310" s="219">
        <f>IF(N310="sníž. přenesená",J310,0)</f>
        <v>0</v>
      </c>
      <c r="BI310" s="219">
        <f>IF(N310="nulová",J310,0)</f>
        <v>0</v>
      </c>
      <c r="BJ310" s="19" t="s">
        <v>155</v>
      </c>
      <c r="BK310" s="219">
        <f>ROUND(I310*H310,2)</f>
        <v>0</v>
      </c>
      <c r="BL310" s="19" t="s">
        <v>155</v>
      </c>
      <c r="BM310" s="218" t="s">
        <v>422</v>
      </c>
    </row>
    <row r="311" s="2" customFormat="1">
      <c r="A311" s="40"/>
      <c r="B311" s="41"/>
      <c r="C311" s="42"/>
      <c r="D311" s="220" t="s">
        <v>157</v>
      </c>
      <c r="E311" s="42"/>
      <c r="F311" s="221" t="s">
        <v>423</v>
      </c>
      <c r="G311" s="42"/>
      <c r="H311" s="42"/>
      <c r="I311" s="222"/>
      <c r="J311" s="42"/>
      <c r="K311" s="42"/>
      <c r="L311" s="46"/>
      <c r="M311" s="223"/>
      <c r="N311" s="224"/>
      <c r="O311" s="87"/>
      <c r="P311" s="87"/>
      <c r="Q311" s="87"/>
      <c r="R311" s="87"/>
      <c r="S311" s="87"/>
      <c r="T311" s="88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157</v>
      </c>
      <c r="AU311" s="19" t="s">
        <v>85</v>
      </c>
    </row>
    <row r="312" s="2" customFormat="1">
      <c r="A312" s="40"/>
      <c r="B312" s="41"/>
      <c r="C312" s="42"/>
      <c r="D312" s="225" t="s">
        <v>159</v>
      </c>
      <c r="E312" s="42"/>
      <c r="F312" s="226" t="s">
        <v>424</v>
      </c>
      <c r="G312" s="42"/>
      <c r="H312" s="42"/>
      <c r="I312" s="222"/>
      <c r="J312" s="42"/>
      <c r="K312" s="42"/>
      <c r="L312" s="46"/>
      <c r="M312" s="223"/>
      <c r="N312" s="224"/>
      <c r="O312" s="87"/>
      <c r="P312" s="87"/>
      <c r="Q312" s="87"/>
      <c r="R312" s="87"/>
      <c r="S312" s="87"/>
      <c r="T312" s="88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159</v>
      </c>
      <c r="AU312" s="19" t="s">
        <v>85</v>
      </c>
    </row>
    <row r="313" s="2" customFormat="1">
      <c r="A313" s="40"/>
      <c r="B313" s="41"/>
      <c r="C313" s="42"/>
      <c r="D313" s="220" t="s">
        <v>168</v>
      </c>
      <c r="E313" s="42"/>
      <c r="F313" s="238" t="s">
        <v>425</v>
      </c>
      <c r="G313" s="42"/>
      <c r="H313" s="42"/>
      <c r="I313" s="222"/>
      <c r="J313" s="42"/>
      <c r="K313" s="42"/>
      <c r="L313" s="46"/>
      <c r="M313" s="223"/>
      <c r="N313" s="224"/>
      <c r="O313" s="87"/>
      <c r="P313" s="87"/>
      <c r="Q313" s="87"/>
      <c r="R313" s="87"/>
      <c r="S313" s="87"/>
      <c r="T313" s="88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168</v>
      </c>
      <c r="AU313" s="19" t="s">
        <v>85</v>
      </c>
    </row>
    <row r="314" s="13" customFormat="1">
      <c r="A314" s="13"/>
      <c r="B314" s="227"/>
      <c r="C314" s="228"/>
      <c r="D314" s="220" t="s">
        <v>161</v>
      </c>
      <c r="E314" s="229" t="s">
        <v>19</v>
      </c>
      <c r="F314" s="230" t="s">
        <v>426</v>
      </c>
      <c r="G314" s="228"/>
      <c r="H314" s="231">
        <v>53.652999999999999</v>
      </c>
      <c r="I314" s="232"/>
      <c r="J314" s="228"/>
      <c r="K314" s="228"/>
      <c r="L314" s="233"/>
      <c r="M314" s="234"/>
      <c r="N314" s="235"/>
      <c r="O314" s="235"/>
      <c r="P314" s="235"/>
      <c r="Q314" s="235"/>
      <c r="R314" s="235"/>
      <c r="S314" s="235"/>
      <c r="T314" s="236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7" t="s">
        <v>161</v>
      </c>
      <c r="AU314" s="237" t="s">
        <v>85</v>
      </c>
      <c r="AV314" s="13" t="s">
        <v>85</v>
      </c>
      <c r="AW314" s="13" t="s">
        <v>36</v>
      </c>
      <c r="AX314" s="13" t="s">
        <v>83</v>
      </c>
      <c r="AY314" s="237" t="s">
        <v>148</v>
      </c>
    </row>
    <row r="315" s="2" customFormat="1" ht="16.5" customHeight="1">
      <c r="A315" s="40"/>
      <c r="B315" s="41"/>
      <c r="C315" s="207" t="s">
        <v>427</v>
      </c>
      <c r="D315" s="207" t="s">
        <v>150</v>
      </c>
      <c r="E315" s="208" t="s">
        <v>428</v>
      </c>
      <c r="F315" s="209" t="s">
        <v>429</v>
      </c>
      <c r="G315" s="210" t="s">
        <v>421</v>
      </c>
      <c r="H315" s="211">
        <v>19.001000000000001</v>
      </c>
      <c r="I315" s="212"/>
      <c r="J315" s="213">
        <f>ROUND(I315*H315,2)</f>
        <v>0</v>
      </c>
      <c r="K315" s="209" t="s">
        <v>154</v>
      </c>
      <c r="L315" s="46"/>
      <c r="M315" s="214" t="s">
        <v>19</v>
      </c>
      <c r="N315" s="215" t="s">
        <v>48</v>
      </c>
      <c r="O315" s="87"/>
      <c r="P315" s="216">
        <f>O315*H315</f>
        <v>0</v>
      </c>
      <c r="Q315" s="216">
        <v>1.03955</v>
      </c>
      <c r="R315" s="216">
        <f>Q315*H315</f>
        <v>19.75248955</v>
      </c>
      <c r="S315" s="216">
        <v>0</v>
      </c>
      <c r="T315" s="217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8" t="s">
        <v>155</v>
      </c>
      <c r="AT315" s="218" t="s">
        <v>150</v>
      </c>
      <c r="AU315" s="218" t="s">
        <v>85</v>
      </c>
      <c r="AY315" s="19" t="s">
        <v>148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19" t="s">
        <v>155</v>
      </c>
      <c r="BK315" s="219">
        <f>ROUND(I315*H315,2)</f>
        <v>0</v>
      </c>
      <c r="BL315" s="19" t="s">
        <v>155</v>
      </c>
      <c r="BM315" s="218" t="s">
        <v>430</v>
      </c>
    </row>
    <row r="316" s="2" customFormat="1">
      <c r="A316" s="40"/>
      <c r="B316" s="41"/>
      <c r="C316" s="42"/>
      <c r="D316" s="220" t="s">
        <v>157</v>
      </c>
      <c r="E316" s="42"/>
      <c r="F316" s="221" t="s">
        <v>431</v>
      </c>
      <c r="G316" s="42"/>
      <c r="H316" s="42"/>
      <c r="I316" s="222"/>
      <c r="J316" s="42"/>
      <c r="K316" s="42"/>
      <c r="L316" s="46"/>
      <c r="M316" s="223"/>
      <c r="N316" s="224"/>
      <c r="O316" s="87"/>
      <c r="P316" s="87"/>
      <c r="Q316" s="87"/>
      <c r="R316" s="87"/>
      <c r="S316" s="87"/>
      <c r="T316" s="88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157</v>
      </c>
      <c r="AU316" s="19" t="s">
        <v>85</v>
      </c>
    </row>
    <row r="317" s="2" customFormat="1">
      <c r="A317" s="40"/>
      <c r="B317" s="41"/>
      <c r="C317" s="42"/>
      <c r="D317" s="225" t="s">
        <v>159</v>
      </c>
      <c r="E317" s="42"/>
      <c r="F317" s="226" t="s">
        <v>432</v>
      </c>
      <c r="G317" s="42"/>
      <c r="H317" s="42"/>
      <c r="I317" s="222"/>
      <c r="J317" s="42"/>
      <c r="K317" s="42"/>
      <c r="L317" s="46"/>
      <c r="M317" s="223"/>
      <c r="N317" s="224"/>
      <c r="O317" s="87"/>
      <c r="P317" s="87"/>
      <c r="Q317" s="87"/>
      <c r="R317" s="87"/>
      <c r="S317" s="87"/>
      <c r="T317" s="88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159</v>
      </c>
      <c r="AU317" s="19" t="s">
        <v>85</v>
      </c>
    </row>
    <row r="318" s="13" customFormat="1">
      <c r="A318" s="13"/>
      <c r="B318" s="227"/>
      <c r="C318" s="228"/>
      <c r="D318" s="220" t="s">
        <v>161</v>
      </c>
      <c r="E318" s="229" t="s">
        <v>19</v>
      </c>
      <c r="F318" s="230" t="s">
        <v>433</v>
      </c>
      <c r="G318" s="228"/>
      <c r="H318" s="231">
        <v>19.001000000000001</v>
      </c>
      <c r="I318" s="232"/>
      <c r="J318" s="228"/>
      <c r="K318" s="228"/>
      <c r="L318" s="233"/>
      <c r="M318" s="234"/>
      <c r="N318" s="235"/>
      <c r="O318" s="235"/>
      <c r="P318" s="235"/>
      <c r="Q318" s="235"/>
      <c r="R318" s="235"/>
      <c r="S318" s="235"/>
      <c r="T318" s="236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7" t="s">
        <v>161</v>
      </c>
      <c r="AU318" s="237" t="s">
        <v>85</v>
      </c>
      <c r="AV318" s="13" t="s">
        <v>85</v>
      </c>
      <c r="AW318" s="13" t="s">
        <v>36</v>
      </c>
      <c r="AX318" s="13" t="s">
        <v>83</v>
      </c>
      <c r="AY318" s="237" t="s">
        <v>148</v>
      </c>
    </row>
    <row r="319" s="2" customFormat="1" ht="16.5" customHeight="1">
      <c r="A319" s="40"/>
      <c r="B319" s="41"/>
      <c r="C319" s="271" t="s">
        <v>434</v>
      </c>
      <c r="D319" s="271" t="s">
        <v>250</v>
      </c>
      <c r="E319" s="272" t="s">
        <v>435</v>
      </c>
      <c r="F319" s="273" t="s">
        <v>436</v>
      </c>
      <c r="G319" s="274" t="s">
        <v>421</v>
      </c>
      <c r="H319" s="275">
        <v>3.9340000000000002</v>
      </c>
      <c r="I319" s="276"/>
      <c r="J319" s="277">
        <f>ROUND(I319*H319,2)</f>
        <v>0</v>
      </c>
      <c r="K319" s="273" t="s">
        <v>154</v>
      </c>
      <c r="L319" s="278"/>
      <c r="M319" s="279" t="s">
        <v>19</v>
      </c>
      <c r="N319" s="280" t="s">
        <v>48</v>
      </c>
      <c r="O319" s="87"/>
      <c r="P319" s="216">
        <f>O319*H319</f>
        <v>0</v>
      </c>
      <c r="Q319" s="216">
        <v>1</v>
      </c>
      <c r="R319" s="216">
        <f>Q319*H319</f>
        <v>3.9340000000000002</v>
      </c>
      <c r="S319" s="216">
        <v>0</v>
      </c>
      <c r="T319" s="217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8" t="s">
        <v>222</v>
      </c>
      <c r="AT319" s="218" t="s">
        <v>250</v>
      </c>
      <c r="AU319" s="218" t="s">
        <v>85</v>
      </c>
      <c r="AY319" s="19" t="s">
        <v>148</v>
      </c>
      <c r="BE319" s="219">
        <f>IF(N319="základní",J319,0)</f>
        <v>0</v>
      </c>
      <c r="BF319" s="219">
        <f>IF(N319="snížená",J319,0)</f>
        <v>0</v>
      </c>
      <c r="BG319" s="219">
        <f>IF(N319="zákl. přenesená",J319,0)</f>
        <v>0</v>
      </c>
      <c r="BH319" s="219">
        <f>IF(N319="sníž. přenesená",J319,0)</f>
        <v>0</v>
      </c>
      <c r="BI319" s="219">
        <f>IF(N319="nulová",J319,0)</f>
        <v>0</v>
      </c>
      <c r="BJ319" s="19" t="s">
        <v>155</v>
      </c>
      <c r="BK319" s="219">
        <f>ROUND(I319*H319,2)</f>
        <v>0</v>
      </c>
      <c r="BL319" s="19" t="s">
        <v>155</v>
      </c>
      <c r="BM319" s="218" t="s">
        <v>437</v>
      </c>
    </row>
    <row r="320" s="2" customFormat="1">
      <c r="A320" s="40"/>
      <c r="B320" s="41"/>
      <c r="C320" s="42"/>
      <c r="D320" s="220" t="s">
        <v>157</v>
      </c>
      <c r="E320" s="42"/>
      <c r="F320" s="221" t="s">
        <v>436</v>
      </c>
      <c r="G320" s="42"/>
      <c r="H320" s="42"/>
      <c r="I320" s="222"/>
      <c r="J320" s="42"/>
      <c r="K320" s="42"/>
      <c r="L320" s="46"/>
      <c r="M320" s="223"/>
      <c r="N320" s="224"/>
      <c r="O320" s="87"/>
      <c r="P320" s="87"/>
      <c r="Q320" s="87"/>
      <c r="R320" s="87"/>
      <c r="S320" s="87"/>
      <c r="T320" s="88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157</v>
      </c>
      <c r="AU320" s="19" t="s">
        <v>85</v>
      </c>
    </row>
    <row r="321" s="2" customFormat="1">
      <c r="A321" s="40"/>
      <c r="B321" s="41"/>
      <c r="C321" s="42"/>
      <c r="D321" s="220" t="s">
        <v>168</v>
      </c>
      <c r="E321" s="42"/>
      <c r="F321" s="238" t="s">
        <v>438</v>
      </c>
      <c r="G321" s="42"/>
      <c r="H321" s="42"/>
      <c r="I321" s="222"/>
      <c r="J321" s="42"/>
      <c r="K321" s="42"/>
      <c r="L321" s="46"/>
      <c r="M321" s="223"/>
      <c r="N321" s="224"/>
      <c r="O321" s="87"/>
      <c r="P321" s="87"/>
      <c r="Q321" s="87"/>
      <c r="R321" s="87"/>
      <c r="S321" s="87"/>
      <c r="T321" s="88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168</v>
      </c>
      <c r="AU321" s="19" t="s">
        <v>85</v>
      </c>
    </row>
    <row r="322" s="13" customFormat="1">
      <c r="A322" s="13"/>
      <c r="B322" s="227"/>
      <c r="C322" s="228"/>
      <c r="D322" s="220" t="s">
        <v>161</v>
      </c>
      <c r="E322" s="229" t="s">
        <v>19</v>
      </c>
      <c r="F322" s="230" t="s">
        <v>439</v>
      </c>
      <c r="G322" s="228"/>
      <c r="H322" s="231">
        <v>3.9340000000000002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161</v>
      </c>
      <c r="AU322" s="237" t="s">
        <v>85</v>
      </c>
      <c r="AV322" s="13" t="s">
        <v>85</v>
      </c>
      <c r="AW322" s="13" t="s">
        <v>36</v>
      </c>
      <c r="AX322" s="13" t="s">
        <v>83</v>
      </c>
      <c r="AY322" s="237" t="s">
        <v>148</v>
      </c>
    </row>
    <row r="323" s="2" customFormat="1" ht="16.5" customHeight="1">
      <c r="A323" s="40"/>
      <c r="B323" s="41"/>
      <c r="C323" s="207" t="s">
        <v>440</v>
      </c>
      <c r="D323" s="207" t="s">
        <v>150</v>
      </c>
      <c r="E323" s="208" t="s">
        <v>441</v>
      </c>
      <c r="F323" s="209" t="s">
        <v>442</v>
      </c>
      <c r="G323" s="210" t="s">
        <v>443</v>
      </c>
      <c r="H323" s="211">
        <v>3.2999999999999998</v>
      </c>
      <c r="I323" s="212"/>
      <c r="J323" s="213">
        <f>ROUND(I323*H323,2)</f>
        <v>0</v>
      </c>
      <c r="K323" s="209" t="s">
        <v>154</v>
      </c>
      <c r="L323" s="46"/>
      <c r="M323" s="214" t="s">
        <v>19</v>
      </c>
      <c r="N323" s="215" t="s">
        <v>48</v>
      </c>
      <c r="O323" s="87"/>
      <c r="P323" s="216">
        <f>O323*H323</f>
        <v>0</v>
      </c>
      <c r="Q323" s="216">
        <v>0.00044999999999999999</v>
      </c>
      <c r="R323" s="216">
        <f>Q323*H323</f>
        <v>0.0014849999999999998</v>
      </c>
      <c r="S323" s="216">
        <v>0</v>
      </c>
      <c r="T323" s="217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8" t="s">
        <v>155</v>
      </c>
      <c r="AT323" s="218" t="s">
        <v>150</v>
      </c>
      <c r="AU323" s="218" t="s">
        <v>85</v>
      </c>
      <c r="AY323" s="19" t="s">
        <v>148</v>
      </c>
      <c r="BE323" s="219">
        <f>IF(N323="základní",J323,0)</f>
        <v>0</v>
      </c>
      <c r="BF323" s="219">
        <f>IF(N323="snížená",J323,0)</f>
        <v>0</v>
      </c>
      <c r="BG323" s="219">
        <f>IF(N323="zákl. přenesená",J323,0)</f>
        <v>0</v>
      </c>
      <c r="BH323" s="219">
        <f>IF(N323="sníž. přenesená",J323,0)</f>
        <v>0</v>
      </c>
      <c r="BI323" s="219">
        <f>IF(N323="nulová",J323,0)</f>
        <v>0</v>
      </c>
      <c r="BJ323" s="19" t="s">
        <v>155</v>
      </c>
      <c r="BK323" s="219">
        <f>ROUND(I323*H323,2)</f>
        <v>0</v>
      </c>
      <c r="BL323" s="19" t="s">
        <v>155</v>
      </c>
      <c r="BM323" s="218" t="s">
        <v>444</v>
      </c>
    </row>
    <row r="324" s="2" customFormat="1">
      <c r="A324" s="40"/>
      <c r="B324" s="41"/>
      <c r="C324" s="42"/>
      <c r="D324" s="220" t="s">
        <v>157</v>
      </c>
      <c r="E324" s="42"/>
      <c r="F324" s="221" t="s">
        <v>445</v>
      </c>
      <c r="G324" s="42"/>
      <c r="H324" s="42"/>
      <c r="I324" s="222"/>
      <c r="J324" s="42"/>
      <c r="K324" s="42"/>
      <c r="L324" s="46"/>
      <c r="M324" s="223"/>
      <c r="N324" s="224"/>
      <c r="O324" s="87"/>
      <c r="P324" s="87"/>
      <c r="Q324" s="87"/>
      <c r="R324" s="87"/>
      <c r="S324" s="87"/>
      <c r="T324" s="88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157</v>
      </c>
      <c r="AU324" s="19" t="s">
        <v>85</v>
      </c>
    </row>
    <row r="325" s="2" customFormat="1">
      <c r="A325" s="40"/>
      <c r="B325" s="41"/>
      <c r="C325" s="42"/>
      <c r="D325" s="225" t="s">
        <v>159</v>
      </c>
      <c r="E325" s="42"/>
      <c r="F325" s="226" t="s">
        <v>446</v>
      </c>
      <c r="G325" s="42"/>
      <c r="H325" s="42"/>
      <c r="I325" s="222"/>
      <c r="J325" s="42"/>
      <c r="K325" s="42"/>
      <c r="L325" s="46"/>
      <c r="M325" s="223"/>
      <c r="N325" s="224"/>
      <c r="O325" s="87"/>
      <c r="P325" s="87"/>
      <c r="Q325" s="87"/>
      <c r="R325" s="87"/>
      <c r="S325" s="87"/>
      <c r="T325" s="88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159</v>
      </c>
      <c r="AU325" s="19" t="s">
        <v>85</v>
      </c>
    </row>
    <row r="326" s="13" customFormat="1">
      <c r="A326" s="13"/>
      <c r="B326" s="227"/>
      <c r="C326" s="228"/>
      <c r="D326" s="220" t="s">
        <v>161</v>
      </c>
      <c r="E326" s="229" t="s">
        <v>19</v>
      </c>
      <c r="F326" s="230" t="s">
        <v>447</v>
      </c>
      <c r="G326" s="228"/>
      <c r="H326" s="231">
        <v>3.2999999999999998</v>
      </c>
      <c r="I326" s="232"/>
      <c r="J326" s="228"/>
      <c r="K326" s="228"/>
      <c r="L326" s="233"/>
      <c r="M326" s="234"/>
      <c r="N326" s="235"/>
      <c r="O326" s="235"/>
      <c r="P326" s="235"/>
      <c r="Q326" s="235"/>
      <c r="R326" s="235"/>
      <c r="S326" s="235"/>
      <c r="T326" s="23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7" t="s">
        <v>161</v>
      </c>
      <c r="AU326" s="237" t="s">
        <v>85</v>
      </c>
      <c r="AV326" s="13" t="s">
        <v>85</v>
      </c>
      <c r="AW326" s="13" t="s">
        <v>36</v>
      </c>
      <c r="AX326" s="13" t="s">
        <v>83</v>
      </c>
      <c r="AY326" s="237" t="s">
        <v>148</v>
      </c>
    </row>
    <row r="327" s="12" customFormat="1" ht="22.8" customHeight="1">
      <c r="A327" s="12"/>
      <c r="B327" s="191"/>
      <c r="C327" s="192"/>
      <c r="D327" s="193" t="s">
        <v>74</v>
      </c>
      <c r="E327" s="205" t="s">
        <v>155</v>
      </c>
      <c r="F327" s="205" t="s">
        <v>448</v>
      </c>
      <c r="G327" s="192"/>
      <c r="H327" s="192"/>
      <c r="I327" s="195"/>
      <c r="J327" s="206">
        <f>BK327</f>
        <v>0</v>
      </c>
      <c r="K327" s="192"/>
      <c r="L327" s="197"/>
      <c r="M327" s="198"/>
      <c r="N327" s="199"/>
      <c r="O327" s="199"/>
      <c r="P327" s="200">
        <f>SUM(P328:P364)</f>
        <v>0</v>
      </c>
      <c r="Q327" s="199"/>
      <c r="R327" s="200">
        <f>SUM(R328:R364)</f>
        <v>700.9467224</v>
      </c>
      <c r="S327" s="199"/>
      <c r="T327" s="201">
        <f>SUM(T328:T364)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2" t="s">
        <v>83</v>
      </c>
      <c r="AT327" s="203" t="s">
        <v>74</v>
      </c>
      <c r="AU327" s="203" t="s">
        <v>83</v>
      </c>
      <c r="AY327" s="202" t="s">
        <v>148</v>
      </c>
      <c r="BK327" s="204">
        <f>SUM(BK328:BK364)</f>
        <v>0</v>
      </c>
    </row>
    <row r="328" s="2" customFormat="1" ht="16.5" customHeight="1">
      <c r="A328" s="40"/>
      <c r="B328" s="41"/>
      <c r="C328" s="207" t="s">
        <v>449</v>
      </c>
      <c r="D328" s="207" t="s">
        <v>150</v>
      </c>
      <c r="E328" s="208" t="s">
        <v>450</v>
      </c>
      <c r="F328" s="209" t="s">
        <v>451</v>
      </c>
      <c r="G328" s="210" t="s">
        <v>153</v>
      </c>
      <c r="H328" s="211">
        <v>1231.1379999999999</v>
      </c>
      <c r="I328" s="212"/>
      <c r="J328" s="213">
        <f>ROUND(I328*H328,2)</f>
        <v>0</v>
      </c>
      <c r="K328" s="209" t="s">
        <v>154</v>
      </c>
      <c r="L328" s="46"/>
      <c r="M328" s="214" t="s">
        <v>19</v>
      </c>
      <c r="N328" s="215" t="s">
        <v>48</v>
      </c>
      <c r="O328" s="87"/>
      <c r="P328" s="216">
        <f>O328*H328</f>
        <v>0</v>
      </c>
      <c r="Q328" s="216">
        <v>0.22797999999999999</v>
      </c>
      <c r="R328" s="216">
        <f>Q328*H328</f>
        <v>280.67484123999998</v>
      </c>
      <c r="S328" s="216">
        <v>0</v>
      </c>
      <c r="T328" s="217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8" t="s">
        <v>155</v>
      </c>
      <c r="AT328" s="218" t="s">
        <v>150</v>
      </c>
      <c r="AU328" s="218" t="s">
        <v>85</v>
      </c>
      <c r="AY328" s="19" t="s">
        <v>148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19" t="s">
        <v>155</v>
      </c>
      <c r="BK328" s="219">
        <f>ROUND(I328*H328,2)</f>
        <v>0</v>
      </c>
      <c r="BL328" s="19" t="s">
        <v>155</v>
      </c>
      <c r="BM328" s="218" t="s">
        <v>452</v>
      </c>
    </row>
    <row r="329" s="2" customFormat="1">
      <c r="A329" s="40"/>
      <c r="B329" s="41"/>
      <c r="C329" s="42"/>
      <c r="D329" s="220" t="s">
        <v>157</v>
      </c>
      <c r="E329" s="42"/>
      <c r="F329" s="221" t="s">
        <v>453</v>
      </c>
      <c r="G329" s="42"/>
      <c r="H329" s="42"/>
      <c r="I329" s="222"/>
      <c r="J329" s="42"/>
      <c r="K329" s="42"/>
      <c r="L329" s="46"/>
      <c r="M329" s="223"/>
      <c r="N329" s="224"/>
      <c r="O329" s="87"/>
      <c r="P329" s="87"/>
      <c r="Q329" s="87"/>
      <c r="R329" s="87"/>
      <c r="S329" s="87"/>
      <c r="T329" s="88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157</v>
      </c>
      <c r="AU329" s="19" t="s">
        <v>85</v>
      </c>
    </row>
    <row r="330" s="2" customFormat="1">
      <c r="A330" s="40"/>
      <c r="B330" s="41"/>
      <c r="C330" s="42"/>
      <c r="D330" s="225" t="s">
        <v>159</v>
      </c>
      <c r="E330" s="42"/>
      <c r="F330" s="226" t="s">
        <v>454</v>
      </c>
      <c r="G330" s="42"/>
      <c r="H330" s="42"/>
      <c r="I330" s="222"/>
      <c r="J330" s="42"/>
      <c r="K330" s="42"/>
      <c r="L330" s="46"/>
      <c r="M330" s="223"/>
      <c r="N330" s="224"/>
      <c r="O330" s="87"/>
      <c r="P330" s="87"/>
      <c r="Q330" s="87"/>
      <c r="R330" s="87"/>
      <c r="S330" s="87"/>
      <c r="T330" s="88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159</v>
      </c>
      <c r="AU330" s="19" t="s">
        <v>85</v>
      </c>
    </row>
    <row r="331" s="2" customFormat="1">
      <c r="A331" s="40"/>
      <c r="B331" s="41"/>
      <c r="C331" s="42"/>
      <c r="D331" s="220" t="s">
        <v>168</v>
      </c>
      <c r="E331" s="42"/>
      <c r="F331" s="238" t="s">
        <v>455</v>
      </c>
      <c r="G331" s="42"/>
      <c r="H331" s="42"/>
      <c r="I331" s="222"/>
      <c r="J331" s="42"/>
      <c r="K331" s="42"/>
      <c r="L331" s="46"/>
      <c r="M331" s="223"/>
      <c r="N331" s="224"/>
      <c r="O331" s="87"/>
      <c r="P331" s="87"/>
      <c r="Q331" s="87"/>
      <c r="R331" s="87"/>
      <c r="S331" s="87"/>
      <c r="T331" s="88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168</v>
      </c>
      <c r="AU331" s="19" t="s">
        <v>85</v>
      </c>
    </row>
    <row r="332" s="13" customFormat="1">
      <c r="A332" s="13"/>
      <c r="B332" s="227"/>
      <c r="C332" s="228"/>
      <c r="D332" s="220" t="s">
        <v>161</v>
      </c>
      <c r="E332" s="229" t="s">
        <v>19</v>
      </c>
      <c r="F332" s="230" t="s">
        <v>456</v>
      </c>
      <c r="G332" s="228"/>
      <c r="H332" s="231">
        <v>1129.3</v>
      </c>
      <c r="I332" s="232"/>
      <c r="J332" s="228"/>
      <c r="K332" s="228"/>
      <c r="L332" s="233"/>
      <c r="M332" s="234"/>
      <c r="N332" s="235"/>
      <c r="O332" s="235"/>
      <c r="P332" s="235"/>
      <c r="Q332" s="235"/>
      <c r="R332" s="235"/>
      <c r="S332" s="235"/>
      <c r="T332" s="23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7" t="s">
        <v>161</v>
      </c>
      <c r="AU332" s="237" t="s">
        <v>85</v>
      </c>
      <c r="AV332" s="13" t="s">
        <v>85</v>
      </c>
      <c r="AW332" s="13" t="s">
        <v>36</v>
      </c>
      <c r="AX332" s="13" t="s">
        <v>75</v>
      </c>
      <c r="AY332" s="237" t="s">
        <v>148</v>
      </c>
    </row>
    <row r="333" s="13" customFormat="1">
      <c r="A333" s="13"/>
      <c r="B333" s="227"/>
      <c r="C333" s="228"/>
      <c r="D333" s="220" t="s">
        <v>161</v>
      </c>
      <c r="E333" s="229" t="s">
        <v>19</v>
      </c>
      <c r="F333" s="230" t="s">
        <v>457</v>
      </c>
      <c r="G333" s="228"/>
      <c r="H333" s="231">
        <v>56.090000000000003</v>
      </c>
      <c r="I333" s="232"/>
      <c r="J333" s="228"/>
      <c r="K333" s="228"/>
      <c r="L333" s="233"/>
      <c r="M333" s="234"/>
      <c r="N333" s="235"/>
      <c r="O333" s="235"/>
      <c r="P333" s="235"/>
      <c r="Q333" s="235"/>
      <c r="R333" s="235"/>
      <c r="S333" s="235"/>
      <c r="T333" s="236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7" t="s">
        <v>161</v>
      </c>
      <c r="AU333" s="237" t="s">
        <v>85</v>
      </c>
      <c r="AV333" s="13" t="s">
        <v>85</v>
      </c>
      <c r="AW333" s="13" t="s">
        <v>36</v>
      </c>
      <c r="AX333" s="13" t="s">
        <v>75</v>
      </c>
      <c r="AY333" s="237" t="s">
        <v>148</v>
      </c>
    </row>
    <row r="334" s="13" customFormat="1">
      <c r="A334" s="13"/>
      <c r="B334" s="227"/>
      <c r="C334" s="228"/>
      <c r="D334" s="220" t="s">
        <v>161</v>
      </c>
      <c r="E334" s="229" t="s">
        <v>19</v>
      </c>
      <c r="F334" s="230" t="s">
        <v>458</v>
      </c>
      <c r="G334" s="228"/>
      <c r="H334" s="231">
        <v>5.4809999999999999</v>
      </c>
      <c r="I334" s="232"/>
      <c r="J334" s="228"/>
      <c r="K334" s="228"/>
      <c r="L334" s="233"/>
      <c r="M334" s="234"/>
      <c r="N334" s="235"/>
      <c r="O334" s="235"/>
      <c r="P334" s="235"/>
      <c r="Q334" s="235"/>
      <c r="R334" s="235"/>
      <c r="S334" s="235"/>
      <c r="T334" s="23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7" t="s">
        <v>161</v>
      </c>
      <c r="AU334" s="237" t="s">
        <v>85</v>
      </c>
      <c r="AV334" s="13" t="s">
        <v>85</v>
      </c>
      <c r="AW334" s="13" t="s">
        <v>36</v>
      </c>
      <c r="AX334" s="13" t="s">
        <v>75</v>
      </c>
      <c r="AY334" s="237" t="s">
        <v>148</v>
      </c>
    </row>
    <row r="335" s="13" customFormat="1">
      <c r="A335" s="13"/>
      <c r="B335" s="227"/>
      <c r="C335" s="228"/>
      <c r="D335" s="220" t="s">
        <v>161</v>
      </c>
      <c r="E335" s="229" t="s">
        <v>19</v>
      </c>
      <c r="F335" s="230" t="s">
        <v>459</v>
      </c>
      <c r="G335" s="228"/>
      <c r="H335" s="231">
        <v>26.277999999999999</v>
      </c>
      <c r="I335" s="232"/>
      <c r="J335" s="228"/>
      <c r="K335" s="228"/>
      <c r="L335" s="233"/>
      <c r="M335" s="234"/>
      <c r="N335" s="235"/>
      <c r="O335" s="235"/>
      <c r="P335" s="235"/>
      <c r="Q335" s="235"/>
      <c r="R335" s="235"/>
      <c r="S335" s="235"/>
      <c r="T335" s="23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7" t="s">
        <v>161</v>
      </c>
      <c r="AU335" s="237" t="s">
        <v>85</v>
      </c>
      <c r="AV335" s="13" t="s">
        <v>85</v>
      </c>
      <c r="AW335" s="13" t="s">
        <v>36</v>
      </c>
      <c r="AX335" s="13" t="s">
        <v>75</v>
      </c>
      <c r="AY335" s="237" t="s">
        <v>148</v>
      </c>
    </row>
    <row r="336" s="13" customFormat="1">
      <c r="A336" s="13"/>
      <c r="B336" s="227"/>
      <c r="C336" s="228"/>
      <c r="D336" s="220" t="s">
        <v>161</v>
      </c>
      <c r="E336" s="229" t="s">
        <v>19</v>
      </c>
      <c r="F336" s="230" t="s">
        <v>460</v>
      </c>
      <c r="G336" s="228"/>
      <c r="H336" s="231">
        <v>13.989000000000001</v>
      </c>
      <c r="I336" s="232"/>
      <c r="J336" s="228"/>
      <c r="K336" s="228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161</v>
      </c>
      <c r="AU336" s="237" t="s">
        <v>85</v>
      </c>
      <c r="AV336" s="13" t="s">
        <v>85</v>
      </c>
      <c r="AW336" s="13" t="s">
        <v>36</v>
      </c>
      <c r="AX336" s="13" t="s">
        <v>75</v>
      </c>
      <c r="AY336" s="237" t="s">
        <v>148</v>
      </c>
    </row>
    <row r="337" s="14" customFormat="1">
      <c r="A337" s="14"/>
      <c r="B337" s="239"/>
      <c r="C337" s="240"/>
      <c r="D337" s="220" t="s">
        <v>161</v>
      </c>
      <c r="E337" s="241" t="s">
        <v>19</v>
      </c>
      <c r="F337" s="242" t="s">
        <v>181</v>
      </c>
      <c r="G337" s="240"/>
      <c r="H337" s="243">
        <v>1231.1379999999999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9" t="s">
        <v>161</v>
      </c>
      <c r="AU337" s="249" t="s">
        <v>85</v>
      </c>
      <c r="AV337" s="14" t="s">
        <v>155</v>
      </c>
      <c r="AW337" s="14" t="s">
        <v>36</v>
      </c>
      <c r="AX337" s="14" t="s">
        <v>83</v>
      </c>
      <c r="AY337" s="249" t="s">
        <v>148</v>
      </c>
    </row>
    <row r="338" s="2" customFormat="1" ht="16.5" customHeight="1">
      <c r="A338" s="40"/>
      <c r="B338" s="41"/>
      <c r="C338" s="207" t="s">
        <v>461</v>
      </c>
      <c r="D338" s="207" t="s">
        <v>150</v>
      </c>
      <c r="E338" s="208" t="s">
        <v>462</v>
      </c>
      <c r="F338" s="209" t="s">
        <v>463</v>
      </c>
      <c r="G338" s="210" t="s">
        <v>174</v>
      </c>
      <c r="H338" s="211">
        <v>6.7510000000000003</v>
      </c>
      <c r="I338" s="212"/>
      <c r="J338" s="213">
        <f>ROUND(I338*H338,2)</f>
        <v>0</v>
      </c>
      <c r="K338" s="209" t="s">
        <v>154</v>
      </c>
      <c r="L338" s="46"/>
      <c r="M338" s="214" t="s">
        <v>19</v>
      </c>
      <c r="N338" s="215" t="s">
        <v>48</v>
      </c>
      <c r="O338" s="87"/>
      <c r="P338" s="216">
        <f>O338*H338</f>
        <v>0</v>
      </c>
      <c r="Q338" s="216">
        <v>1.8907700000000001</v>
      </c>
      <c r="R338" s="216">
        <f>Q338*H338</f>
        <v>12.764588270000001</v>
      </c>
      <c r="S338" s="216">
        <v>0</v>
      </c>
      <c r="T338" s="217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8" t="s">
        <v>155</v>
      </c>
      <c r="AT338" s="218" t="s">
        <v>150</v>
      </c>
      <c r="AU338" s="218" t="s">
        <v>85</v>
      </c>
      <c r="AY338" s="19" t="s">
        <v>148</v>
      </c>
      <c r="BE338" s="219">
        <f>IF(N338="základní",J338,0)</f>
        <v>0</v>
      </c>
      <c r="BF338" s="219">
        <f>IF(N338="snížená",J338,0)</f>
        <v>0</v>
      </c>
      <c r="BG338" s="219">
        <f>IF(N338="zákl. přenesená",J338,0)</f>
        <v>0</v>
      </c>
      <c r="BH338" s="219">
        <f>IF(N338="sníž. přenesená",J338,0)</f>
        <v>0</v>
      </c>
      <c r="BI338" s="219">
        <f>IF(N338="nulová",J338,0)</f>
        <v>0</v>
      </c>
      <c r="BJ338" s="19" t="s">
        <v>155</v>
      </c>
      <c r="BK338" s="219">
        <f>ROUND(I338*H338,2)</f>
        <v>0</v>
      </c>
      <c r="BL338" s="19" t="s">
        <v>155</v>
      </c>
      <c r="BM338" s="218" t="s">
        <v>464</v>
      </c>
    </row>
    <row r="339" s="2" customFormat="1">
      <c r="A339" s="40"/>
      <c r="B339" s="41"/>
      <c r="C339" s="42"/>
      <c r="D339" s="220" t="s">
        <v>157</v>
      </c>
      <c r="E339" s="42"/>
      <c r="F339" s="221" t="s">
        <v>465</v>
      </c>
      <c r="G339" s="42"/>
      <c r="H339" s="42"/>
      <c r="I339" s="222"/>
      <c r="J339" s="42"/>
      <c r="K339" s="42"/>
      <c r="L339" s="46"/>
      <c r="M339" s="223"/>
      <c r="N339" s="224"/>
      <c r="O339" s="87"/>
      <c r="P339" s="87"/>
      <c r="Q339" s="87"/>
      <c r="R339" s="87"/>
      <c r="S339" s="87"/>
      <c r="T339" s="88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157</v>
      </c>
      <c r="AU339" s="19" t="s">
        <v>85</v>
      </c>
    </row>
    <row r="340" s="2" customFormat="1">
      <c r="A340" s="40"/>
      <c r="B340" s="41"/>
      <c r="C340" s="42"/>
      <c r="D340" s="225" t="s">
        <v>159</v>
      </c>
      <c r="E340" s="42"/>
      <c r="F340" s="226" t="s">
        <v>466</v>
      </c>
      <c r="G340" s="42"/>
      <c r="H340" s="42"/>
      <c r="I340" s="222"/>
      <c r="J340" s="42"/>
      <c r="K340" s="42"/>
      <c r="L340" s="46"/>
      <c r="M340" s="223"/>
      <c r="N340" s="224"/>
      <c r="O340" s="87"/>
      <c r="P340" s="87"/>
      <c r="Q340" s="87"/>
      <c r="R340" s="87"/>
      <c r="S340" s="87"/>
      <c r="T340" s="88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159</v>
      </c>
      <c r="AU340" s="19" t="s">
        <v>85</v>
      </c>
    </row>
    <row r="341" s="13" customFormat="1">
      <c r="A341" s="13"/>
      <c r="B341" s="227"/>
      <c r="C341" s="228"/>
      <c r="D341" s="220" t="s">
        <v>161</v>
      </c>
      <c r="E341" s="229" t="s">
        <v>19</v>
      </c>
      <c r="F341" s="230" t="s">
        <v>467</v>
      </c>
      <c r="G341" s="228"/>
      <c r="H341" s="231">
        <v>6.7510000000000003</v>
      </c>
      <c r="I341" s="232"/>
      <c r="J341" s="228"/>
      <c r="K341" s="228"/>
      <c r="L341" s="233"/>
      <c r="M341" s="234"/>
      <c r="N341" s="235"/>
      <c r="O341" s="235"/>
      <c r="P341" s="235"/>
      <c r="Q341" s="235"/>
      <c r="R341" s="235"/>
      <c r="S341" s="235"/>
      <c r="T341" s="23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7" t="s">
        <v>161</v>
      </c>
      <c r="AU341" s="237" t="s">
        <v>85</v>
      </c>
      <c r="AV341" s="13" t="s">
        <v>85</v>
      </c>
      <c r="AW341" s="13" t="s">
        <v>36</v>
      </c>
      <c r="AX341" s="13" t="s">
        <v>83</v>
      </c>
      <c r="AY341" s="237" t="s">
        <v>148</v>
      </c>
    </row>
    <row r="342" s="2" customFormat="1" ht="16.5" customHeight="1">
      <c r="A342" s="40"/>
      <c r="B342" s="41"/>
      <c r="C342" s="207" t="s">
        <v>468</v>
      </c>
      <c r="D342" s="207" t="s">
        <v>150</v>
      </c>
      <c r="E342" s="208" t="s">
        <v>469</v>
      </c>
      <c r="F342" s="209" t="s">
        <v>470</v>
      </c>
      <c r="G342" s="210" t="s">
        <v>153</v>
      </c>
      <c r="H342" s="211">
        <v>10317.429</v>
      </c>
      <c r="I342" s="212"/>
      <c r="J342" s="213">
        <f>ROUND(I342*H342,2)</f>
        <v>0</v>
      </c>
      <c r="K342" s="209" t="s">
        <v>154</v>
      </c>
      <c r="L342" s="46"/>
      <c r="M342" s="214" t="s">
        <v>19</v>
      </c>
      <c r="N342" s="215" t="s">
        <v>48</v>
      </c>
      <c r="O342" s="87"/>
      <c r="P342" s="216">
        <f>O342*H342</f>
        <v>0</v>
      </c>
      <c r="Q342" s="216">
        <v>0.00021000000000000001</v>
      </c>
      <c r="R342" s="216">
        <f>Q342*H342</f>
        <v>2.1666600900000001</v>
      </c>
      <c r="S342" s="216">
        <v>0</v>
      </c>
      <c r="T342" s="217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18" t="s">
        <v>155</v>
      </c>
      <c r="AT342" s="218" t="s">
        <v>150</v>
      </c>
      <c r="AU342" s="218" t="s">
        <v>85</v>
      </c>
      <c r="AY342" s="19" t="s">
        <v>148</v>
      </c>
      <c r="BE342" s="219">
        <f>IF(N342="základní",J342,0)</f>
        <v>0</v>
      </c>
      <c r="BF342" s="219">
        <f>IF(N342="snížená",J342,0)</f>
        <v>0</v>
      </c>
      <c r="BG342" s="219">
        <f>IF(N342="zákl. přenesená",J342,0)</f>
        <v>0</v>
      </c>
      <c r="BH342" s="219">
        <f>IF(N342="sníž. přenesená",J342,0)</f>
        <v>0</v>
      </c>
      <c r="BI342" s="219">
        <f>IF(N342="nulová",J342,0)</f>
        <v>0</v>
      </c>
      <c r="BJ342" s="19" t="s">
        <v>155</v>
      </c>
      <c r="BK342" s="219">
        <f>ROUND(I342*H342,2)</f>
        <v>0</v>
      </c>
      <c r="BL342" s="19" t="s">
        <v>155</v>
      </c>
      <c r="BM342" s="218" t="s">
        <v>471</v>
      </c>
    </row>
    <row r="343" s="2" customFormat="1">
      <c r="A343" s="40"/>
      <c r="B343" s="41"/>
      <c r="C343" s="42"/>
      <c r="D343" s="220" t="s">
        <v>157</v>
      </c>
      <c r="E343" s="42"/>
      <c r="F343" s="221" t="s">
        <v>472</v>
      </c>
      <c r="G343" s="42"/>
      <c r="H343" s="42"/>
      <c r="I343" s="222"/>
      <c r="J343" s="42"/>
      <c r="K343" s="42"/>
      <c r="L343" s="46"/>
      <c r="M343" s="223"/>
      <c r="N343" s="224"/>
      <c r="O343" s="87"/>
      <c r="P343" s="87"/>
      <c r="Q343" s="87"/>
      <c r="R343" s="87"/>
      <c r="S343" s="87"/>
      <c r="T343" s="88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157</v>
      </c>
      <c r="AU343" s="19" t="s">
        <v>85</v>
      </c>
    </row>
    <row r="344" s="2" customFormat="1">
      <c r="A344" s="40"/>
      <c r="B344" s="41"/>
      <c r="C344" s="42"/>
      <c r="D344" s="225" t="s">
        <v>159</v>
      </c>
      <c r="E344" s="42"/>
      <c r="F344" s="226" t="s">
        <v>473</v>
      </c>
      <c r="G344" s="42"/>
      <c r="H344" s="42"/>
      <c r="I344" s="222"/>
      <c r="J344" s="42"/>
      <c r="K344" s="42"/>
      <c r="L344" s="46"/>
      <c r="M344" s="223"/>
      <c r="N344" s="224"/>
      <c r="O344" s="87"/>
      <c r="P344" s="87"/>
      <c r="Q344" s="87"/>
      <c r="R344" s="87"/>
      <c r="S344" s="87"/>
      <c r="T344" s="88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159</v>
      </c>
      <c r="AU344" s="19" t="s">
        <v>85</v>
      </c>
    </row>
    <row r="345" s="13" customFormat="1">
      <c r="A345" s="13"/>
      <c r="B345" s="227"/>
      <c r="C345" s="228"/>
      <c r="D345" s="220" t="s">
        <v>161</v>
      </c>
      <c r="E345" s="229" t="s">
        <v>19</v>
      </c>
      <c r="F345" s="230" t="s">
        <v>474</v>
      </c>
      <c r="G345" s="228"/>
      <c r="H345" s="231">
        <v>6599.0200000000004</v>
      </c>
      <c r="I345" s="232"/>
      <c r="J345" s="228"/>
      <c r="K345" s="228"/>
      <c r="L345" s="233"/>
      <c r="M345" s="234"/>
      <c r="N345" s="235"/>
      <c r="O345" s="235"/>
      <c r="P345" s="235"/>
      <c r="Q345" s="235"/>
      <c r="R345" s="235"/>
      <c r="S345" s="235"/>
      <c r="T345" s="236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7" t="s">
        <v>161</v>
      </c>
      <c r="AU345" s="237" t="s">
        <v>85</v>
      </c>
      <c r="AV345" s="13" t="s">
        <v>85</v>
      </c>
      <c r="AW345" s="13" t="s">
        <v>36</v>
      </c>
      <c r="AX345" s="13" t="s">
        <v>75</v>
      </c>
      <c r="AY345" s="237" t="s">
        <v>148</v>
      </c>
    </row>
    <row r="346" s="13" customFormat="1">
      <c r="A346" s="13"/>
      <c r="B346" s="227"/>
      <c r="C346" s="228"/>
      <c r="D346" s="220" t="s">
        <v>161</v>
      </c>
      <c r="E346" s="229" t="s">
        <v>19</v>
      </c>
      <c r="F346" s="230" t="s">
        <v>475</v>
      </c>
      <c r="G346" s="228"/>
      <c r="H346" s="231">
        <v>1039.1569999999999</v>
      </c>
      <c r="I346" s="232"/>
      <c r="J346" s="228"/>
      <c r="K346" s="228"/>
      <c r="L346" s="233"/>
      <c r="M346" s="234"/>
      <c r="N346" s="235"/>
      <c r="O346" s="235"/>
      <c r="P346" s="235"/>
      <c r="Q346" s="235"/>
      <c r="R346" s="235"/>
      <c r="S346" s="235"/>
      <c r="T346" s="23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7" t="s">
        <v>161</v>
      </c>
      <c r="AU346" s="237" t="s">
        <v>85</v>
      </c>
      <c r="AV346" s="13" t="s">
        <v>85</v>
      </c>
      <c r="AW346" s="13" t="s">
        <v>36</v>
      </c>
      <c r="AX346" s="13" t="s">
        <v>75</v>
      </c>
      <c r="AY346" s="237" t="s">
        <v>148</v>
      </c>
    </row>
    <row r="347" s="13" customFormat="1">
      <c r="A347" s="13"/>
      <c r="B347" s="227"/>
      <c r="C347" s="228"/>
      <c r="D347" s="220" t="s">
        <v>161</v>
      </c>
      <c r="E347" s="229" t="s">
        <v>19</v>
      </c>
      <c r="F347" s="230" t="s">
        <v>476</v>
      </c>
      <c r="G347" s="228"/>
      <c r="H347" s="231">
        <v>1117.5609999999999</v>
      </c>
      <c r="I347" s="232"/>
      <c r="J347" s="228"/>
      <c r="K347" s="228"/>
      <c r="L347" s="233"/>
      <c r="M347" s="234"/>
      <c r="N347" s="235"/>
      <c r="O347" s="235"/>
      <c r="P347" s="235"/>
      <c r="Q347" s="235"/>
      <c r="R347" s="235"/>
      <c r="S347" s="235"/>
      <c r="T347" s="236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7" t="s">
        <v>161</v>
      </c>
      <c r="AU347" s="237" t="s">
        <v>85</v>
      </c>
      <c r="AV347" s="13" t="s">
        <v>85</v>
      </c>
      <c r="AW347" s="13" t="s">
        <v>36</v>
      </c>
      <c r="AX347" s="13" t="s">
        <v>75</v>
      </c>
      <c r="AY347" s="237" t="s">
        <v>148</v>
      </c>
    </row>
    <row r="348" s="13" customFormat="1">
      <c r="A348" s="13"/>
      <c r="B348" s="227"/>
      <c r="C348" s="228"/>
      <c r="D348" s="220" t="s">
        <v>161</v>
      </c>
      <c r="E348" s="229" t="s">
        <v>19</v>
      </c>
      <c r="F348" s="230" t="s">
        <v>477</v>
      </c>
      <c r="G348" s="228"/>
      <c r="H348" s="231">
        <v>1561.691</v>
      </c>
      <c r="I348" s="232"/>
      <c r="J348" s="228"/>
      <c r="K348" s="228"/>
      <c r="L348" s="233"/>
      <c r="M348" s="234"/>
      <c r="N348" s="235"/>
      <c r="O348" s="235"/>
      <c r="P348" s="235"/>
      <c r="Q348" s="235"/>
      <c r="R348" s="235"/>
      <c r="S348" s="235"/>
      <c r="T348" s="23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7" t="s">
        <v>161</v>
      </c>
      <c r="AU348" s="237" t="s">
        <v>85</v>
      </c>
      <c r="AV348" s="13" t="s">
        <v>85</v>
      </c>
      <c r="AW348" s="13" t="s">
        <v>36</v>
      </c>
      <c r="AX348" s="13" t="s">
        <v>75</v>
      </c>
      <c r="AY348" s="237" t="s">
        <v>148</v>
      </c>
    </row>
    <row r="349" s="14" customFormat="1">
      <c r="A349" s="14"/>
      <c r="B349" s="239"/>
      <c r="C349" s="240"/>
      <c r="D349" s="220" t="s">
        <v>161</v>
      </c>
      <c r="E349" s="241" t="s">
        <v>19</v>
      </c>
      <c r="F349" s="242" t="s">
        <v>181</v>
      </c>
      <c r="G349" s="240"/>
      <c r="H349" s="243">
        <v>10317.429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9" t="s">
        <v>161</v>
      </c>
      <c r="AU349" s="249" t="s">
        <v>85</v>
      </c>
      <c r="AV349" s="14" t="s">
        <v>155</v>
      </c>
      <c r="AW349" s="14" t="s">
        <v>36</v>
      </c>
      <c r="AX349" s="14" t="s">
        <v>83</v>
      </c>
      <c r="AY349" s="249" t="s">
        <v>148</v>
      </c>
    </row>
    <row r="350" s="2" customFormat="1" ht="16.5" customHeight="1">
      <c r="A350" s="40"/>
      <c r="B350" s="41"/>
      <c r="C350" s="271" t="s">
        <v>478</v>
      </c>
      <c r="D350" s="271" t="s">
        <v>250</v>
      </c>
      <c r="E350" s="272" t="s">
        <v>479</v>
      </c>
      <c r="F350" s="273" t="s">
        <v>480</v>
      </c>
      <c r="G350" s="274" t="s">
        <v>153</v>
      </c>
      <c r="H350" s="275">
        <v>11142.823</v>
      </c>
      <c r="I350" s="276"/>
      <c r="J350" s="277">
        <f>ROUND(I350*H350,2)</f>
        <v>0</v>
      </c>
      <c r="K350" s="273" t="s">
        <v>154</v>
      </c>
      <c r="L350" s="278"/>
      <c r="M350" s="279" t="s">
        <v>19</v>
      </c>
      <c r="N350" s="280" t="s">
        <v>48</v>
      </c>
      <c r="O350" s="87"/>
      <c r="P350" s="216">
        <f>O350*H350</f>
        <v>0</v>
      </c>
      <c r="Q350" s="216">
        <v>0.00080000000000000004</v>
      </c>
      <c r="R350" s="216">
        <f>Q350*H350</f>
        <v>8.9142584000000014</v>
      </c>
      <c r="S350" s="216">
        <v>0</v>
      </c>
      <c r="T350" s="217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8" t="s">
        <v>222</v>
      </c>
      <c r="AT350" s="218" t="s">
        <v>250</v>
      </c>
      <c r="AU350" s="218" t="s">
        <v>85</v>
      </c>
      <c r="AY350" s="19" t="s">
        <v>148</v>
      </c>
      <c r="BE350" s="219">
        <f>IF(N350="základní",J350,0)</f>
        <v>0</v>
      </c>
      <c r="BF350" s="219">
        <f>IF(N350="snížená",J350,0)</f>
        <v>0</v>
      </c>
      <c r="BG350" s="219">
        <f>IF(N350="zákl. přenesená",J350,0)</f>
        <v>0</v>
      </c>
      <c r="BH350" s="219">
        <f>IF(N350="sníž. přenesená",J350,0)</f>
        <v>0</v>
      </c>
      <c r="BI350" s="219">
        <f>IF(N350="nulová",J350,0)</f>
        <v>0</v>
      </c>
      <c r="BJ350" s="19" t="s">
        <v>155</v>
      </c>
      <c r="BK350" s="219">
        <f>ROUND(I350*H350,2)</f>
        <v>0</v>
      </c>
      <c r="BL350" s="19" t="s">
        <v>155</v>
      </c>
      <c r="BM350" s="218" t="s">
        <v>481</v>
      </c>
    </row>
    <row r="351" s="2" customFormat="1">
      <c r="A351" s="40"/>
      <c r="B351" s="41"/>
      <c r="C351" s="42"/>
      <c r="D351" s="220" t="s">
        <v>157</v>
      </c>
      <c r="E351" s="42"/>
      <c r="F351" s="221" t="s">
        <v>480</v>
      </c>
      <c r="G351" s="42"/>
      <c r="H351" s="42"/>
      <c r="I351" s="222"/>
      <c r="J351" s="42"/>
      <c r="K351" s="42"/>
      <c r="L351" s="46"/>
      <c r="M351" s="223"/>
      <c r="N351" s="224"/>
      <c r="O351" s="87"/>
      <c r="P351" s="87"/>
      <c r="Q351" s="87"/>
      <c r="R351" s="87"/>
      <c r="S351" s="87"/>
      <c r="T351" s="88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157</v>
      </c>
      <c r="AU351" s="19" t="s">
        <v>85</v>
      </c>
    </row>
    <row r="352" s="15" customFormat="1">
      <c r="A352" s="15"/>
      <c r="B352" s="250"/>
      <c r="C352" s="251"/>
      <c r="D352" s="220" t="s">
        <v>161</v>
      </c>
      <c r="E352" s="252" t="s">
        <v>19</v>
      </c>
      <c r="F352" s="253" t="s">
        <v>482</v>
      </c>
      <c r="G352" s="251"/>
      <c r="H352" s="252" t="s">
        <v>19</v>
      </c>
      <c r="I352" s="254"/>
      <c r="J352" s="251"/>
      <c r="K352" s="251"/>
      <c r="L352" s="255"/>
      <c r="M352" s="256"/>
      <c r="N352" s="257"/>
      <c r="O352" s="257"/>
      <c r="P352" s="257"/>
      <c r="Q352" s="257"/>
      <c r="R352" s="257"/>
      <c r="S352" s="257"/>
      <c r="T352" s="258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59" t="s">
        <v>161</v>
      </c>
      <c r="AU352" s="259" t="s">
        <v>85</v>
      </c>
      <c r="AV352" s="15" t="s">
        <v>83</v>
      </c>
      <c r="AW352" s="15" t="s">
        <v>36</v>
      </c>
      <c r="AX352" s="15" t="s">
        <v>75</v>
      </c>
      <c r="AY352" s="259" t="s">
        <v>148</v>
      </c>
    </row>
    <row r="353" s="13" customFormat="1">
      <c r="A353" s="13"/>
      <c r="B353" s="227"/>
      <c r="C353" s="228"/>
      <c r="D353" s="220" t="s">
        <v>161</v>
      </c>
      <c r="E353" s="229" t="s">
        <v>19</v>
      </c>
      <c r="F353" s="230" t="s">
        <v>483</v>
      </c>
      <c r="G353" s="228"/>
      <c r="H353" s="231">
        <v>11142.823</v>
      </c>
      <c r="I353" s="232"/>
      <c r="J353" s="228"/>
      <c r="K353" s="228"/>
      <c r="L353" s="233"/>
      <c r="M353" s="234"/>
      <c r="N353" s="235"/>
      <c r="O353" s="235"/>
      <c r="P353" s="235"/>
      <c r="Q353" s="235"/>
      <c r="R353" s="235"/>
      <c r="S353" s="235"/>
      <c r="T353" s="236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7" t="s">
        <v>161</v>
      </c>
      <c r="AU353" s="237" t="s">
        <v>85</v>
      </c>
      <c r="AV353" s="13" t="s">
        <v>85</v>
      </c>
      <c r="AW353" s="13" t="s">
        <v>36</v>
      </c>
      <c r="AX353" s="13" t="s">
        <v>83</v>
      </c>
      <c r="AY353" s="237" t="s">
        <v>148</v>
      </c>
    </row>
    <row r="354" s="2" customFormat="1" ht="16.5" customHeight="1">
      <c r="A354" s="40"/>
      <c r="B354" s="41"/>
      <c r="C354" s="207" t="s">
        <v>484</v>
      </c>
      <c r="D354" s="207" t="s">
        <v>150</v>
      </c>
      <c r="E354" s="208" t="s">
        <v>485</v>
      </c>
      <c r="F354" s="209" t="s">
        <v>486</v>
      </c>
      <c r="G354" s="210" t="s">
        <v>174</v>
      </c>
      <c r="H354" s="211">
        <v>9.5329999999999995</v>
      </c>
      <c r="I354" s="212"/>
      <c r="J354" s="213">
        <f>ROUND(I354*H354,2)</f>
        <v>0</v>
      </c>
      <c r="K354" s="209" t="s">
        <v>154</v>
      </c>
      <c r="L354" s="46"/>
      <c r="M354" s="214" t="s">
        <v>19</v>
      </c>
      <c r="N354" s="215" t="s">
        <v>48</v>
      </c>
      <c r="O354" s="87"/>
      <c r="P354" s="216">
        <f>O354*H354</f>
        <v>0</v>
      </c>
      <c r="Q354" s="216">
        <v>1.9967999999999999</v>
      </c>
      <c r="R354" s="216">
        <f>Q354*H354</f>
        <v>19.035494399999997</v>
      </c>
      <c r="S354" s="216">
        <v>0</v>
      </c>
      <c r="T354" s="217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8" t="s">
        <v>155</v>
      </c>
      <c r="AT354" s="218" t="s">
        <v>150</v>
      </c>
      <c r="AU354" s="218" t="s">
        <v>85</v>
      </c>
      <c r="AY354" s="19" t="s">
        <v>148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19" t="s">
        <v>155</v>
      </c>
      <c r="BK354" s="219">
        <f>ROUND(I354*H354,2)</f>
        <v>0</v>
      </c>
      <c r="BL354" s="19" t="s">
        <v>155</v>
      </c>
      <c r="BM354" s="218" t="s">
        <v>487</v>
      </c>
    </row>
    <row r="355" s="2" customFormat="1">
      <c r="A355" s="40"/>
      <c r="B355" s="41"/>
      <c r="C355" s="42"/>
      <c r="D355" s="220" t="s">
        <v>157</v>
      </c>
      <c r="E355" s="42"/>
      <c r="F355" s="221" t="s">
        <v>488</v>
      </c>
      <c r="G355" s="42"/>
      <c r="H355" s="42"/>
      <c r="I355" s="222"/>
      <c r="J355" s="42"/>
      <c r="K355" s="42"/>
      <c r="L355" s="46"/>
      <c r="M355" s="223"/>
      <c r="N355" s="224"/>
      <c r="O355" s="87"/>
      <c r="P355" s="87"/>
      <c r="Q355" s="87"/>
      <c r="R355" s="87"/>
      <c r="S355" s="87"/>
      <c r="T355" s="88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157</v>
      </c>
      <c r="AU355" s="19" t="s">
        <v>85</v>
      </c>
    </row>
    <row r="356" s="2" customFormat="1">
      <c r="A356" s="40"/>
      <c r="B356" s="41"/>
      <c r="C356" s="42"/>
      <c r="D356" s="225" t="s">
        <v>159</v>
      </c>
      <c r="E356" s="42"/>
      <c r="F356" s="226" t="s">
        <v>489</v>
      </c>
      <c r="G356" s="42"/>
      <c r="H356" s="42"/>
      <c r="I356" s="222"/>
      <c r="J356" s="42"/>
      <c r="K356" s="42"/>
      <c r="L356" s="46"/>
      <c r="M356" s="223"/>
      <c r="N356" s="224"/>
      <c r="O356" s="87"/>
      <c r="P356" s="87"/>
      <c r="Q356" s="87"/>
      <c r="R356" s="87"/>
      <c r="S356" s="87"/>
      <c r="T356" s="88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159</v>
      </c>
      <c r="AU356" s="19" t="s">
        <v>85</v>
      </c>
    </row>
    <row r="357" s="2" customFormat="1">
      <c r="A357" s="40"/>
      <c r="B357" s="41"/>
      <c r="C357" s="42"/>
      <c r="D357" s="220" t="s">
        <v>168</v>
      </c>
      <c r="E357" s="42"/>
      <c r="F357" s="238" t="s">
        <v>490</v>
      </c>
      <c r="G357" s="42"/>
      <c r="H357" s="42"/>
      <c r="I357" s="222"/>
      <c r="J357" s="42"/>
      <c r="K357" s="42"/>
      <c r="L357" s="46"/>
      <c r="M357" s="223"/>
      <c r="N357" s="224"/>
      <c r="O357" s="87"/>
      <c r="P357" s="87"/>
      <c r="Q357" s="87"/>
      <c r="R357" s="87"/>
      <c r="S357" s="87"/>
      <c r="T357" s="88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168</v>
      </c>
      <c r="AU357" s="19" t="s">
        <v>85</v>
      </c>
    </row>
    <row r="358" s="13" customFormat="1">
      <c r="A358" s="13"/>
      <c r="B358" s="227"/>
      <c r="C358" s="228"/>
      <c r="D358" s="220" t="s">
        <v>161</v>
      </c>
      <c r="E358" s="229" t="s">
        <v>19</v>
      </c>
      <c r="F358" s="230" t="s">
        <v>491</v>
      </c>
      <c r="G358" s="228"/>
      <c r="H358" s="231">
        <v>8.6720000000000006</v>
      </c>
      <c r="I358" s="232"/>
      <c r="J358" s="228"/>
      <c r="K358" s="228"/>
      <c r="L358" s="233"/>
      <c r="M358" s="234"/>
      <c r="N358" s="235"/>
      <c r="O358" s="235"/>
      <c r="P358" s="235"/>
      <c r="Q358" s="235"/>
      <c r="R358" s="235"/>
      <c r="S358" s="235"/>
      <c r="T358" s="23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7" t="s">
        <v>161</v>
      </c>
      <c r="AU358" s="237" t="s">
        <v>85</v>
      </c>
      <c r="AV358" s="13" t="s">
        <v>85</v>
      </c>
      <c r="AW358" s="13" t="s">
        <v>36</v>
      </c>
      <c r="AX358" s="13" t="s">
        <v>75</v>
      </c>
      <c r="AY358" s="237" t="s">
        <v>148</v>
      </c>
    </row>
    <row r="359" s="13" customFormat="1">
      <c r="A359" s="13"/>
      <c r="B359" s="227"/>
      <c r="C359" s="228"/>
      <c r="D359" s="220" t="s">
        <v>161</v>
      </c>
      <c r="E359" s="229" t="s">
        <v>19</v>
      </c>
      <c r="F359" s="230" t="s">
        <v>492</v>
      </c>
      <c r="G359" s="228"/>
      <c r="H359" s="231">
        <v>0.86099999999999999</v>
      </c>
      <c r="I359" s="232"/>
      <c r="J359" s="228"/>
      <c r="K359" s="228"/>
      <c r="L359" s="233"/>
      <c r="M359" s="234"/>
      <c r="N359" s="235"/>
      <c r="O359" s="235"/>
      <c r="P359" s="235"/>
      <c r="Q359" s="235"/>
      <c r="R359" s="235"/>
      <c r="S359" s="235"/>
      <c r="T359" s="23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7" t="s">
        <v>161</v>
      </c>
      <c r="AU359" s="237" t="s">
        <v>85</v>
      </c>
      <c r="AV359" s="13" t="s">
        <v>85</v>
      </c>
      <c r="AW359" s="13" t="s">
        <v>36</v>
      </c>
      <c r="AX359" s="13" t="s">
        <v>75</v>
      </c>
      <c r="AY359" s="237" t="s">
        <v>148</v>
      </c>
    </row>
    <row r="360" s="14" customFormat="1">
      <c r="A360" s="14"/>
      <c r="B360" s="239"/>
      <c r="C360" s="240"/>
      <c r="D360" s="220" t="s">
        <v>161</v>
      </c>
      <c r="E360" s="241" t="s">
        <v>19</v>
      </c>
      <c r="F360" s="242" t="s">
        <v>181</v>
      </c>
      <c r="G360" s="240"/>
      <c r="H360" s="243">
        <v>9.5329999999999995</v>
      </c>
      <c r="I360" s="244"/>
      <c r="J360" s="240"/>
      <c r="K360" s="240"/>
      <c r="L360" s="245"/>
      <c r="M360" s="246"/>
      <c r="N360" s="247"/>
      <c r="O360" s="247"/>
      <c r="P360" s="247"/>
      <c r="Q360" s="247"/>
      <c r="R360" s="247"/>
      <c r="S360" s="247"/>
      <c r="T360" s="248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9" t="s">
        <v>161</v>
      </c>
      <c r="AU360" s="249" t="s">
        <v>85</v>
      </c>
      <c r="AV360" s="14" t="s">
        <v>155</v>
      </c>
      <c r="AW360" s="14" t="s">
        <v>36</v>
      </c>
      <c r="AX360" s="14" t="s">
        <v>83</v>
      </c>
      <c r="AY360" s="249" t="s">
        <v>148</v>
      </c>
    </row>
    <row r="361" s="2" customFormat="1" ht="16.5" customHeight="1">
      <c r="A361" s="40"/>
      <c r="B361" s="41"/>
      <c r="C361" s="207" t="s">
        <v>493</v>
      </c>
      <c r="D361" s="207" t="s">
        <v>150</v>
      </c>
      <c r="E361" s="208" t="s">
        <v>494</v>
      </c>
      <c r="F361" s="209" t="s">
        <v>495</v>
      </c>
      <c r="G361" s="210" t="s">
        <v>174</v>
      </c>
      <c r="H361" s="211">
        <v>174.71799999999999</v>
      </c>
      <c r="I361" s="212"/>
      <c r="J361" s="213">
        <f>ROUND(I361*H361,2)</f>
        <v>0</v>
      </c>
      <c r="K361" s="209" t="s">
        <v>154</v>
      </c>
      <c r="L361" s="46"/>
      <c r="M361" s="214" t="s">
        <v>19</v>
      </c>
      <c r="N361" s="215" t="s">
        <v>48</v>
      </c>
      <c r="O361" s="87"/>
      <c r="P361" s="216">
        <f>O361*H361</f>
        <v>0</v>
      </c>
      <c r="Q361" s="216">
        <v>2.1600000000000001</v>
      </c>
      <c r="R361" s="216">
        <f>Q361*H361</f>
        <v>377.39087999999998</v>
      </c>
      <c r="S361" s="216">
        <v>0</v>
      </c>
      <c r="T361" s="217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8" t="s">
        <v>155</v>
      </c>
      <c r="AT361" s="218" t="s">
        <v>150</v>
      </c>
      <c r="AU361" s="218" t="s">
        <v>85</v>
      </c>
      <c r="AY361" s="19" t="s">
        <v>148</v>
      </c>
      <c r="BE361" s="219">
        <f>IF(N361="základní",J361,0)</f>
        <v>0</v>
      </c>
      <c r="BF361" s="219">
        <f>IF(N361="snížená",J361,0)</f>
        <v>0</v>
      </c>
      <c r="BG361" s="219">
        <f>IF(N361="zákl. přenesená",J361,0)</f>
        <v>0</v>
      </c>
      <c r="BH361" s="219">
        <f>IF(N361="sníž. přenesená",J361,0)</f>
        <v>0</v>
      </c>
      <c r="BI361" s="219">
        <f>IF(N361="nulová",J361,0)</f>
        <v>0</v>
      </c>
      <c r="BJ361" s="19" t="s">
        <v>155</v>
      </c>
      <c r="BK361" s="219">
        <f>ROUND(I361*H361,2)</f>
        <v>0</v>
      </c>
      <c r="BL361" s="19" t="s">
        <v>155</v>
      </c>
      <c r="BM361" s="218" t="s">
        <v>496</v>
      </c>
    </row>
    <row r="362" s="2" customFormat="1">
      <c r="A362" s="40"/>
      <c r="B362" s="41"/>
      <c r="C362" s="42"/>
      <c r="D362" s="220" t="s">
        <v>157</v>
      </c>
      <c r="E362" s="42"/>
      <c r="F362" s="221" t="s">
        <v>497</v>
      </c>
      <c r="G362" s="42"/>
      <c r="H362" s="42"/>
      <c r="I362" s="222"/>
      <c r="J362" s="42"/>
      <c r="K362" s="42"/>
      <c r="L362" s="46"/>
      <c r="M362" s="223"/>
      <c r="N362" s="224"/>
      <c r="O362" s="87"/>
      <c r="P362" s="87"/>
      <c r="Q362" s="87"/>
      <c r="R362" s="87"/>
      <c r="S362" s="87"/>
      <c r="T362" s="88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157</v>
      </c>
      <c r="AU362" s="19" t="s">
        <v>85</v>
      </c>
    </row>
    <row r="363" s="2" customFormat="1">
      <c r="A363" s="40"/>
      <c r="B363" s="41"/>
      <c r="C363" s="42"/>
      <c r="D363" s="225" t="s">
        <v>159</v>
      </c>
      <c r="E363" s="42"/>
      <c r="F363" s="226" t="s">
        <v>498</v>
      </c>
      <c r="G363" s="42"/>
      <c r="H363" s="42"/>
      <c r="I363" s="222"/>
      <c r="J363" s="42"/>
      <c r="K363" s="42"/>
      <c r="L363" s="46"/>
      <c r="M363" s="223"/>
      <c r="N363" s="224"/>
      <c r="O363" s="87"/>
      <c r="P363" s="87"/>
      <c r="Q363" s="87"/>
      <c r="R363" s="87"/>
      <c r="S363" s="87"/>
      <c r="T363" s="88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159</v>
      </c>
      <c r="AU363" s="19" t="s">
        <v>85</v>
      </c>
    </row>
    <row r="364" s="13" customFormat="1">
      <c r="A364" s="13"/>
      <c r="B364" s="227"/>
      <c r="C364" s="228"/>
      <c r="D364" s="220" t="s">
        <v>161</v>
      </c>
      <c r="E364" s="229" t="s">
        <v>19</v>
      </c>
      <c r="F364" s="230" t="s">
        <v>499</v>
      </c>
      <c r="G364" s="228"/>
      <c r="H364" s="231">
        <v>174.71799999999999</v>
      </c>
      <c r="I364" s="232"/>
      <c r="J364" s="228"/>
      <c r="K364" s="228"/>
      <c r="L364" s="233"/>
      <c r="M364" s="234"/>
      <c r="N364" s="235"/>
      <c r="O364" s="235"/>
      <c r="P364" s="235"/>
      <c r="Q364" s="235"/>
      <c r="R364" s="235"/>
      <c r="S364" s="235"/>
      <c r="T364" s="23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7" t="s">
        <v>161</v>
      </c>
      <c r="AU364" s="237" t="s">
        <v>85</v>
      </c>
      <c r="AV364" s="13" t="s">
        <v>85</v>
      </c>
      <c r="AW364" s="13" t="s">
        <v>36</v>
      </c>
      <c r="AX364" s="13" t="s">
        <v>83</v>
      </c>
      <c r="AY364" s="237" t="s">
        <v>148</v>
      </c>
    </row>
    <row r="365" s="12" customFormat="1" ht="22.8" customHeight="1">
      <c r="A365" s="12"/>
      <c r="B365" s="191"/>
      <c r="C365" s="192"/>
      <c r="D365" s="193" t="s">
        <v>74</v>
      </c>
      <c r="E365" s="205" t="s">
        <v>191</v>
      </c>
      <c r="F365" s="205" t="s">
        <v>500</v>
      </c>
      <c r="G365" s="192"/>
      <c r="H365" s="192"/>
      <c r="I365" s="195"/>
      <c r="J365" s="206">
        <f>BK365</f>
        <v>0</v>
      </c>
      <c r="K365" s="192"/>
      <c r="L365" s="197"/>
      <c r="M365" s="198"/>
      <c r="N365" s="199"/>
      <c r="O365" s="199"/>
      <c r="P365" s="200">
        <f>SUM(P366:P381)</f>
        <v>0</v>
      </c>
      <c r="Q365" s="199"/>
      <c r="R365" s="200">
        <f>SUM(R366:R381)</f>
        <v>853.3910800000001</v>
      </c>
      <c r="S365" s="199"/>
      <c r="T365" s="201">
        <f>SUM(T366:T381)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2" t="s">
        <v>83</v>
      </c>
      <c r="AT365" s="203" t="s">
        <v>74</v>
      </c>
      <c r="AU365" s="203" t="s">
        <v>83</v>
      </c>
      <c r="AY365" s="202" t="s">
        <v>148</v>
      </c>
      <c r="BK365" s="204">
        <f>SUM(BK366:BK381)</f>
        <v>0</v>
      </c>
    </row>
    <row r="366" s="2" customFormat="1" ht="16.5" customHeight="1">
      <c r="A366" s="40"/>
      <c r="B366" s="41"/>
      <c r="C366" s="207" t="s">
        <v>501</v>
      </c>
      <c r="D366" s="207" t="s">
        <v>150</v>
      </c>
      <c r="E366" s="208" t="s">
        <v>502</v>
      </c>
      <c r="F366" s="209" t="s">
        <v>503</v>
      </c>
      <c r="G366" s="210" t="s">
        <v>153</v>
      </c>
      <c r="H366" s="211">
        <v>3710.3960000000002</v>
      </c>
      <c r="I366" s="212"/>
      <c r="J366" s="213">
        <f>ROUND(I366*H366,2)</f>
        <v>0</v>
      </c>
      <c r="K366" s="209" t="s">
        <v>154</v>
      </c>
      <c r="L366" s="46"/>
      <c r="M366" s="214" t="s">
        <v>19</v>
      </c>
      <c r="N366" s="215" t="s">
        <v>48</v>
      </c>
      <c r="O366" s="87"/>
      <c r="P366" s="216">
        <f>O366*H366</f>
        <v>0</v>
      </c>
      <c r="Q366" s="216">
        <v>0.23000000000000001</v>
      </c>
      <c r="R366" s="216">
        <f>Q366*H366</f>
        <v>853.3910800000001</v>
      </c>
      <c r="S366" s="216">
        <v>0</v>
      </c>
      <c r="T366" s="217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8" t="s">
        <v>155</v>
      </c>
      <c r="AT366" s="218" t="s">
        <v>150</v>
      </c>
      <c r="AU366" s="218" t="s">
        <v>85</v>
      </c>
      <c r="AY366" s="19" t="s">
        <v>148</v>
      </c>
      <c r="BE366" s="219">
        <f>IF(N366="základní",J366,0)</f>
        <v>0</v>
      </c>
      <c r="BF366" s="219">
        <f>IF(N366="snížená",J366,0)</f>
        <v>0</v>
      </c>
      <c r="BG366" s="219">
        <f>IF(N366="zákl. přenesená",J366,0)</f>
        <v>0</v>
      </c>
      <c r="BH366" s="219">
        <f>IF(N366="sníž. přenesená",J366,0)</f>
        <v>0</v>
      </c>
      <c r="BI366" s="219">
        <f>IF(N366="nulová",J366,0)</f>
        <v>0</v>
      </c>
      <c r="BJ366" s="19" t="s">
        <v>155</v>
      </c>
      <c r="BK366" s="219">
        <f>ROUND(I366*H366,2)</f>
        <v>0</v>
      </c>
      <c r="BL366" s="19" t="s">
        <v>155</v>
      </c>
      <c r="BM366" s="218" t="s">
        <v>504</v>
      </c>
    </row>
    <row r="367" s="2" customFormat="1">
      <c r="A367" s="40"/>
      <c r="B367" s="41"/>
      <c r="C367" s="42"/>
      <c r="D367" s="220" t="s">
        <v>157</v>
      </c>
      <c r="E367" s="42"/>
      <c r="F367" s="221" t="s">
        <v>505</v>
      </c>
      <c r="G367" s="42"/>
      <c r="H367" s="42"/>
      <c r="I367" s="222"/>
      <c r="J367" s="42"/>
      <c r="K367" s="42"/>
      <c r="L367" s="46"/>
      <c r="M367" s="223"/>
      <c r="N367" s="224"/>
      <c r="O367" s="87"/>
      <c r="P367" s="87"/>
      <c r="Q367" s="87"/>
      <c r="R367" s="87"/>
      <c r="S367" s="87"/>
      <c r="T367" s="88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157</v>
      </c>
      <c r="AU367" s="19" t="s">
        <v>85</v>
      </c>
    </row>
    <row r="368" s="2" customFormat="1">
      <c r="A368" s="40"/>
      <c r="B368" s="41"/>
      <c r="C368" s="42"/>
      <c r="D368" s="225" t="s">
        <v>159</v>
      </c>
      <c r="E368" s="42"/>
      <c r="F368" s="226" t="s">
        <v>506</v>
      </c>
      <c r="G368" s="42"/>
      <c r="H368" s="42"/>
      <c r="I368" s="222"/>
      <c r="J368" s="42"/>
      <c r="K368" s="42"/>
      <c r="L368" s="46"/>
      <c r="M368" s="223"/>
      <c r="N368" s="224"/>
      <c r="O368" s="87"/>
      <c r="P368" s="87"/>
      <c r="Q368" s="87"/>
      <c r="R368" s="87"/>
      <c r="S368" s="87"/>
      <c r="T368" s="88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159</v>
      </c>
      <c r="AU368" s="19" t="s">
        <v>85</v>
      </c>
    </row>
    <row r="369" s="2" customFormat="1">
      <c r="A369" s="40"/>
      <c r="B369" s="41"/>
      <c r="C369" s="42"/>
      <c r="D369" s="220" t="s">
        <v>168</v>
      </c>
      <c r="E369" s="42"/>
      <c r="F369" s="238" t="s">
        <v>507</v>
      </c>
      <c r="G369" s="42"/>
      <c r="H369" s="42"/>
      <c r="I369" s="222"/>
      <c r="J369" s="42"/>
      <c r="K369" s="42"/>
      <c r="L369" s="46"/>
      <c r="M369" s="223"/>
      <c r="N369" s="224"/>
      <c r="O369" s="87"/>
      <c r="P369" s="87"/>
      <c r="Q369" s="87"/>
      <c r="R369" s="87"/>
      <c r="S369" s="87"/>
      <c r="T369" s="88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168</v>
      </c>
      <c r="AU369" s="19" t="s">
        <v>85</v>
      </c>
    </row>
    <row r="370" s="13" customFormat="1">
      <c r="A370" s="13"/>
      <c r="B370" s="227"/>
      <c r="C370" s="228"/>
      <c r="D370" s="220" t="s">
        <v>161</v>
      </c>
      <c r="E370" s="229" t="s">
        <v>19</v>
      </c>
      <c r="F370" s="230" t="s">
        <v>508</v>
      </c>
      <c r="G370" s="228"/>
      <c r="H370" s="231">
        <v>2437.0160000000001</v>
      </c>
      <c r="I370" s="232"/>
      <c r="J370" s="228"/>
      <c r="K370" s="228"/>
      <c r="L370" s="233"/>
      <c r="M370" s="234"/>
      <c r="N370" s="235"/>
      <c r="O370" s="235"/>
      <c r="P370" s="235"/>
      <c r="Q370" s="235"/>
      <c r="R370" s="235"/>
      <c r="S370" s="235"/>
      <c r="T370" s="23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7" t="s">
        <v>161</v>
      </c>
      <c r="AU370" s="237" t="s">
        <v>85</v>
      </c>
      <c r="AV370" s="13" t="s">
        <v>85</v>
      </c>
      <c r="AW370" s="13" t="s">
        <v>36</v>
      </c>
      <c r="AX370" s="13" t="s">
        <v>75</v>
      </c>
      <c r="AY370" s="237" t="s">
        <v>148</v>
      </c>
    </row>
    <row r="371" s="13" customFormat="1">
      <c r="A371" s="13"/>
      <c r="B371" s="227"/>
      <c r="C371" s="228"/>
      <c r="D371" s="220" t="s">
        <v>161</v>
      </c>
      <c r="E371" s="229" t="s">
        <v>19</v>
      </c>
      <c r="F371" s="230" t="s">
        <v>509</v>
      </c>
      <c r="G371" s="228"/>
      <c r="H371" s="231">
        <v>514.05399999999997</v>
      </c>
      <c r="I371" s="232"/>
      <c r="J371" s="228"/>
      <c r="K371" s="228"/>
      <c r="L371" s="233"/>
      <c r="M371" s="234"/>
      <c r="N371" s="235"/>
      <c r="O371" s="235"/>
      <c r="P371" s="235"/>
      <c r="Q371" s="235"/>
      <c r="R371" s="235"/>
      <c r="S371" s="235"/>
      <c r="T371" s="236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7" t="s">
        <v>161</v>
      </c>
      <c r="AU371" s="237" t="s">
        <v>85</v>
      </c>
      <c r="AV371" s="13" t="s">
        <v>85</v>
      </c>
      <c r="AW371" s="13" t="s">
        <v>36</v>
      </c>
      <c r="AX371" s="13" t="s">
        <v>75</v>
      </c>
      <c r="AY371" s="237" t="s">
        <v>148</v>
      </c>
    </row>
    <row r="372" s="13" customFormat="1">
      <c r="A372" s="13"/>
      <c r="B372" s="227"/>
      <c r="C372" s="228"/>
      <c r="D372" s="220" t="s">
        <v>161</v>
      </c>
      <c r="E372" s="229" t="s">
        <v>19</v>
      </c>
      <c r="F372" s="230" t="s">
        <v>510</v>
      </c>
      <c r="G372" s="228"/>
      <c r="H372" s="231">
        <v>759.32600000000002</v>
      </c>
      <c r="I372" s="232"/>
      <c r="J372" s="228"/>
      <c r="K372" s="228"/>
      <c r="L372" s="233"/>
      <c r="M372" s="234"/>
      <c r="N372" s="235"/>
      <c r="O372" s="235"/>
      <c r="P372" s="235"/>
      <c r="Q372" s="235"/>
      <c r="R372" s="235"/>
      <c r="S372" s="235"/>
      <c r="T372" s="236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7" t="s">
        <v>161</v>
      </c>
      <c r="AU372" s="237" t="s">
        <v>85</v>
      </c>
      <c r="AV372" s="13" t="s">
        <v>85</v>
      </c>
      <c r="AW372" s="13" t="s">
        <v>36</v>
      </c>
      <c r="AX372" s="13" t="s">
        <v>75</v>
      </c>
      <c r="AY372" s="237" t="s">
        <v>148</v>
      </c>
    </row>
    <row r="373" s="14" customFormat="1">
      <c r="A373" s="14"/>
      <c r="B373" s="239"/>
      <c r="C373" s="240"/>
      <c r="D373" s="220" t="s">
        <v>161</v>
      </c>
      <c r="E373" s="241" t="s">
        <v>19</v>
      </c>
      <c r="F373" s="242" t="s">
        <v>181</v>
      </c>
      <c r="G373" s="240"/>
      <c r="H373" s="243">
        <v>3710.3960000000002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9" t="s">
        <v>161</v>
      </c>
      <c r="AU373" s="249" t="s">
        <v>85</v>
      </c>
      <c r="AV373" s="14" t="s">
        <v>155</v>
      </c>
      <c r="AW373" s="14" t="s">
        <v>36</v>
      </c>
      <c r="AX373" s="14" t="s">
        <v>83</v>
      </c>
      <c r="AY373" s="249" t="s">
        <v>148</v>
      </c>
    </row>
    <row r="374" s="2" customFormat="1" ht="16.5" customHeight="1">
      <c r="A374" s="40"/>
      <c r="B374" s="41"/>
      <c r="C374" s="207" t="s">
        <v>511</v>
      </c>
      <c r="D374" s="207" t="s">
        <v>150</v>
      </c>
      <c r="E374" s="208" t="s">
        <v>512</v>
      </c>
      <c r="F374" s="209" t="s">
        <v>513</v>
      </c>
      <c r="G374" s="210" t="s">
        <v>153</v>
      </c>
      <c r="H374" s="211">
        <v>4007.8409999999999</v>
      </c>
      <c r="I374" s="212"/>
      <c r="J374" s="213">
        <f>ROUND(I374*H374,2)</f>
        <v>0</v>
      </c>
      <c r="K374" s="209" t="s">
        <v>154</v>
      </c>
      <c r="L374" s="46"/>
      <c r="M374" s="214" t="s">
        <v>19</v>
      </c>
      <c r="N374" s="215" t="s">
        <v>48</v>
      </c>
      <c r="O374" s="87"/>
      <c r="P374" s="216">
        <f>O374*H374</f>
        <v>0</v>
      </c>
      <c r="Q374" s="216">
        <v>0</v>
      </c>
      <c r="R374" s="216">
        <f>Q374*H374</f>
        <v>0</v>
      </c>
      <c r="S374" s="216">
        <v>0</v>
      </c>
      <c r="T374" s="217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8" t="s">
        <v>155</v>
      </c>
      <c r="AT374" s="218" t="s">
        <v>150</v>
      </c>
      <c r="AU374" s="218" t="s">
        <v>85</v>
      </c>
      <c r="AY374" s="19" t="s">
        <v>148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19" t="s">
        <v>155</v>
      </c>
      <c r="BK374" s="219">
        <f>ROUND(I374*H374,2)</f>
        <v>0</v>
      </c>
      <c r="BL374" s="19" t="s">
        <v>155</v>
      </c>
      <c r="BM374" s="218" t="s">
        <v>514</v>
      </c>
    </row>
    <row r="375" s="2" customFormat="1">
      <c r="A375" s="40"/>
      <c r="B375" s="41"/>
      <c r="C375" s="42"/>
      <c r="D375" s="220" t="s">
        <v>157</v>
      </c>
      <c r="E375" s="42"/>
      <c r="F375" s="221" t="s">
        <v>515</v>
      </c>
      <c r="G375" s="42"/>
      <c r="H375" s="42"/>
      <c r="I375" s="222"/>
      <c r="J375" s="42"/>
      <c r="K375" s="42"/>
      <c r="L375" s="46"/>
      <c r="M375" s="223"/>
      <c r="N375" s="224"/>
      <c r="O375" s="87"/>
      <c r="P375" s="87"/>
      <c r="Q375" s="87"/>
      <c r="R375" s="87"/>
      <c r="S375" s="87"/>
      <c r="T375" s="88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157</v>
      </c>
      <c r="AU375" s="19" t="s">
        <v>85</v>
      </c>
    </row>
    <row r="376" s="2" customFormat="1">
      <c r="A376" s="40"/>
      <c r="B376" s="41"/>
      <c r="C376" s="42"/>
      <c r="D376" s="225" t="s">
        <v>159</v>
      </c>
      <c r="E376" s="42"/>
      <c r="F376" s="226" t="s">
        <v>516</v>
      </c>
      <c r="G376" s="42"/>
      <c r="H376" s="42"/>
      <c r="I376" s="222"/>
      <c r="J376" s="42"/>
      <c r="K376" s="42"/>
      <c r="L376" s="46"/>
      <c r="M376" s="223"/>
      <c r="N376" s="224"/>
      <c r="O376" s="87"/>
      <c r="P376" s="87"/>
      <c r="Q376" s="87"/>
      <c r="R376" s="87"/>
      <c r="S376" s="87"/>
      <c r="T376" s="88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159</v>
      </c>
      <c r="AU376" s="19" t="s">
        <v>85</v>
      </c>
    </row>
    <row r="377" s="2" customFormat="1">
      <c r="A377" s="40"/>
      <c r="B377" s="41"/>
      <c r="C377" s="42"/>
      <c r="D377" s="220" t="s">
        <v>168</v>
      </c>
      <c r="E377" s="42"/>
      <c r="F377" s="238" t="s">
        <v>517</v>
      </c>
      <c r="G377" s="42"/>
      <c r="H377" s="42"/>
      <c r="I377" s="222"/>
      <c r="J377" s="42"/>
      <c r="K377" s="42"/>
      <c r="L377" s="46"/>
      <c r="M377" s="223"/>
      <c r="N377" s="224"/>
      <c r="O377" s="87"/>
      <c r="P377" s="87"/>
      <c r="Q377" s="87"/>
      <c r="R377" s="87"/>
      <c r="S377" s="87"/>
      <c r="T377" s="88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168</v>
      </c>
      <c r="AU377" s="19" t="s">
        <v>85</v>
      </c>
    </row>
    <row r="378" s="13" customFormat="1">
      <c r="A378" s="13"/>
      <c r="B378" s="227"/>
      <c r="C378" s="228"/>
      <c r="D378" s="220" t="s">
        <v>161</v>
      </c>
      <c r="E378" s="229" t="s">
        <v>19</v>
      </c>
      <c r="F378" s="230" t="s">
        <v>518</v>
      </c>
      <c r="G378" s="228"/>
      <c r="H378" s="231">
        <v>2589.326</v>
      </c>
      <c r="I378" s="232"/>
      <c r="J378" s="228"/>
      <c r="K378" s="228"/>
      <c r="L378" s="233"/>
      <c r="M378" s="234"/>
      <c r="N378" s="235"/>
      <c r="O378" s="235"/>
      <c r="P378" s="235"/>
      <c r="Q378" s="235"/>
      <c r="R378" s="235"/>
      <c r="S378" s="235"/>
      <c r="T378" s="236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7" t="s">
        <v>161</v>
      </c>
      <c r="AU378" s="237" t="s">
        <v>85</v>
      </c>
      <c r="AV378" s="13" t="s">
        <v>85</v>
      </c>
      <c r="AW378" s="13" t="s">
        <v>36</v>
      </c>
      <c r="AX378" s="13" t="s">
        <v>75</v>
      </c>
      <c r="AY378" s="237" t="s">
        <v>148</v>
      </c>
    </row>
    <row r="379" s="13" customFormat="1">
      <c r="A379" s="13"/>
      <c r="B379" s="227"/>
      <c r="C379" s="228"/>
      <c r="D379" s="220" t="s">
        <v>161</v>
      </c>
      <c r="E379" s="229" t="s">
        <v>19</v>
      </c>
      <c r="F379" s="230" t="s">
        <v>519</v>
      </c>
      <c r="G379" s="228"/>
      <c r="H379" s="231">
        <v>572.38800000000003</v>
      </c>
      <c r="I379" s="232"/>
      <c r="J379" s="228"/>
      <c r="K379" s="228"/>
      <c r="L379" s="233"/>
      <c r="M379" s="234"/>
      <c r="N379" s="235"/>
      <c r="O379" s="235"/>
      <c r="P379" s="235"/>
      <c r="Q379" s="235"/>
      <c r="R379" s="235"/>
      <c r="S379" s="235"/>
      <c r="T379" s="23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7" t="s">
        <v>161</v>
      </c>
      <c r="AU379" s="237" t="s">
        <v>85</v>
      </c>
      <c r="AV379" s="13" t="s">
        <v>85</v>
      </c>
      <c r="AW379" s="13" t="s">
        <v>36</v>
      </c>
      <c r="AX379" s="13" t="s">
        <v>75</v>
      </c>
      <c r="AY379" s="237" t="s">
        <v>148</v>
      </c>
    </row>
    <row r="380" s="13" customFormat="1">
      <c r="A380" s="13"/>
      <c r="B380" s="227"/>
      <c r="C380" s="228"/>
      <c r="D380" s="220" t="s">
        <v>161</v>
      </c>
      <c r="E380" s="229" t="s">
        <v>19</v>
      </c>
      <c r="F380" s="230" t="s">
        <v>520</v>
      </c>
      <c r="G380" s="228"/>
      <c r="H380" s="231">
        <v>846.12699999999995</v>
      </c>
      <c r="I380" s="232"/>
      <c r="J380" s="228"/>
      <c r="K380" s="228"/>
      <c r="L380" s="233"/>
      <c r="M380" s="234"/>
      <c r="N380" s="235"/>
      <c r="O380" s="235"/>
      <c r="P380" s="235"/>
      <c r="Q380" s="235"/>
      <c r="R380" s="235"/>
      <c r="S380" s="235"/>
      <c r="T380" s="236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7" t="s">
        <v>161</v>
      </c>
      <c r="AU380" s="237" t="s">
        <v>85</v>
      </c>
      <c r="AV380" s="13" t="s">
        <v>85</v>
      </c>
      <c r="AW380" s="13" t="s">
        <v>36</v>
      </c>
      <c r="AX380" s="13" t="s">
        <v>75</v>
      </c>
      <c r="AY380" s="237" t="s">
        <v>148</v>
      </c>
    </row>
    <row r="381" s="14" customFormat="1">
      <c r="A381" s="14"/>
      <c r="B381" s="239"/>
      <c r="C381" s="240"/>
      <c r="D381" s="220" t="s">
        <v>161</v>
      </c>
      <c r="E381" s="241" t="s">
        <v>19</v>
      </c>
      <c r="F381" s="242" t="s">
        <v>181</v>
      </c>
      <c r="G381" s="240"/>
      <c r="H381" s="243">
        <v>4007.8409999999999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9" t="s">
        <v>161</v>
      </c>
      <c r="AU381" s="249" t="s">
        <v>85</v>
      </c>
      <c r="AV381" s="14" t="s">
        <v>155</v>
      </c>
      <c r="AW381" s="14" t="s">
        <v>36</v>
      </c>
      <c r="AX381" s="14" t="s">
        <v>83</v>
      </c>
      <c r="AY381" s="249" t="s">
        <v>148</v>
      </c>
    </row>
    <row r="382" s="12" customFormat="1" ht="22.8" customHeight="1">
      <c r="A382" s="12"/>
      <c r="B382" s="191"/>
      <c r="C382" s="192"/>
      <c r="D382" s="193" t="s">
        <v>74</v>
      </c>
      <c r="E382" s="205" t="s">
        <v>222</v>
      </c>
      <c r="F382" s="205" t="s">
        <v>521</v>
      </c>
      <c r="G382" s="192"/>
      <c r="H382" s="192"/>
      <c r="I382" s="195"/>
      <c r="J382" s="206">
        <f>BK382</f>
        <v>0</v>
      </c>
      <c r="K382" s="192"/>
      <c r="L382" s="197"/>
      <c r="M382" s="198"/>
      <c r="N382" s="199"/>
      <c r="O382" s="199"/>
      <c r="P382" s="200">
        <f>SUM(P383:P419)</f>
        <v>0</v>
      </c>
      <c r="Q382" s="199"/>
      <c r="R382" s="200">
        <f>SUM(R383:R419)</f>
        <v>40.67869649</v>
      </c>
      <c r="S382" s="199"/>
      <c r="T382" s="201">
        <f>SUM(T383:T419)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2" t="s">
        <v>83</v>
      </c>
      <c r="AT382" s="203" t="s">
        <v>74</v>
      </c>
      <c r="AU382" s="203" t="s">
        <v>83</v>
      </c>
      <c r="AY382" s="202" t="s">
        <v>148</v>
      </c>
      <c r="BK382" s="204">
        <f>SUM(BK383:BK419)</f>
        <v>0</v>
      </c>
    </row>
    <row r="383" s="2" customFormat="1" ht="16.5" customHeight="1">
      <c r="A383" s="40"/>
      <c r="B383" s="41"/>
      <c r="C383" s="207" t="s">
        <v>522</v>
      </c>
      <c r="D383" s="207" t="s">
        <v>150</v>
      </c>
      <c r="E383" s="208" t="s">
        <v>523</v>
      </c>
      <c r="F383" s="209" t="s">
        <v>524</v>
      </c>
      <c r="G383" s="210" t="s">
        <v>443</v>
      </c>
      <c r="H383" s="211">
        <v>15.300000000000001</v>
      </c>
      <c r="I383" s="212"/>
      <c r="J383" s="213">
        <f>ROUND(I383*H383,2)</f>
        <v>0</v>
      </c>
      <c r="K383" s="209" t="s">
        <v>154</v>
      </c>
      <c r="L383" s="46"/>
      <c r="M383" s="214" t="s">
        <v>19</v>
      </c>
      <c r="N383" s="215" t="s">
        <v>48</v>
      </c>
      <c r="O383" s="87"/>
      <c r="P383" s="216">
        <f>O383*H383</f>
        <v>0</v>
      </c>
      <c r="Q383" s="216">
        <v>0</v>
      </c>
      <c r="R383" s="216">
        <f>Q383*H383</f>
        <v>0</v>
      </c>
      <c r="S383" s="216">
        <v>0</v>
      </c>
      <c r="T383" s="217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8" t="s">
        <v>155</v>
      </c>
      <c r="AT383" s="218" t="s">
        <v>150</v>
      </c>
      <c r="AU383" s="218" t="s">
        <v>85</v>
      </c>
      <c r="AY383" s="19" t="s">
        <v>148</v>
      </c>
      <c r="BE383" s="219">
        <f>IF(N383="základní",J383,0)</f>
        <v>0</v>
      </c>
      <c r="BF383" s="219">
        <f>IF(N383="snížená",J383,0)</f>
        <v>0</v>
      </c>
      <c r="BG383" s="219">
        <f>IF(N383="zákl. přenesená",J383,0)</f>
        <v>0</v>
      </c>
      <c r="BH383" s="219">
        <f>IF(N383="sníž. přenesená",J383,0)</f>
        <v>0</v>
      </c>
      <c r="BI383" s="219">
        <f>IF(N383="nulová",J383,0)</f>
        <v>0</v>
      </c>
      <c r="BJ383" s="19" t="s">
        <v>155</v>
      </c>
      <c r="BK383" s="219">
        <f>ROUND(I383*H383,2)</f>
        <v>0</v>
      </c>
      <c r="BL383" s="19" t="s">
        <v>155</v>
      </c>
      <c r="BM383" s="218" t="s">
        <v>525</v>
      </c>
    </row>
    <row r="384" s="2" customFormat="1">
      <c r="A384" s="40"/>
      <c r="B384" s="41"/>
      <c r="C384" s="42"/>
      <c r="D384" s="220" t="s">
        <v>157</v>
      </c>
      <c r="E384" s="42"/>
      <c r="F384" s="221" t="s">
        <v>526</v>
      </c>
      <c r="G384" s="42"/>
      <c r="H384" s="42"/>
      <c r="I384" s="222"/>
      <c r="J384" s="42"/>
      <c r="K384" s="42"/>
      <c r="L384" s="46"/>
      <c r="M384" s="223"/>
      <c r="N384" s="224"/>
      <c r="O384" s="87"/>
      <c r="P384" s="87"/>
      <c r="Q384" s="87"/>
      <c r="R384" s="87"/>
      <c r="S384" s="87"/>
      <c r="T384" s="88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157</v>
      </c>
      <c r="AU384" s="19" t="s">
        <v>85</v>
      </c>
    </row>
    <row r="385" s="2" customFormat="1">
      <c r="A385" s="40"/>
      <c r="B385" s="41"/>
      <c r="C385" s="42"/>
      <c r="D385" s="225" t="s">
        <v>159</v>
      </c>
      <c r="E385" s="42"/>
      <c r="F385" s="226" t="s">
        <v>527</v>
      </c>
      <c r="G385" s="42"/>
      <c r="H385" s="42"/>
      <c r="I385" s="222"/>
      <c r="J385" s="42"/>
      <c r="K385" s="42"/>
      <c r="L385" s="46"/>
      <c r="M385" s="223"/>
      <c r="N385" s="224"/>
      <c r="O385" s="87"/>
      <c r="P385" s="87"/>
      <c r="Q385" s="87"/>
      <c r="R385" s="87"/>
      <c r="S385" s="87"/>
      <c r="T385" s="88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159</v>
      </c>
      <c r="AU385" s="19" t="s">
        <v>85</v>
      </c>
    </row>
    <row r="386" s="13" customFormat="1">
      <c r="A386" s="13"/>
      <c r="B386" s="227"/>
      <c r="C386" s="228"/>
      <c r="D386" s="220" t="s">
        <v>161</v>
      </c>
      <c r="E386" s="229" t="s">
        <v>19</v>
      </c>
      <c r="F386" s="230" t="s">
        <v>528</v>
      </c>
      <c r="G386" s="228"/>
      <c r="H386" s="231">
        <v>6.0999999999999996</v>
      </c>
      <c r="I386" s="232"/>
      <c r="J386" s="228"/>
      <c r="K386" s="228"/>
      <c r="L386" s="233"/>
      <c r="M386" s="234"/>
      <c r="N386" s="235"/>
      <c r="O386" s="235"/>
      <c r="P386" s="235"/>
      <c r="Q386" s="235"/>
      <c r="R386" s="235"/>
      <c r="S386" s="235"/>
      <c r="T386" s="23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7" t="s">
        <v>161</v>
      </c>
      <c r="AU386" s="237" t="s">
        <v>85</v>
      </c>
      <c r="AV386" s="13" t="s">
        <v>85</v>
      </c>
      <c r="AW386" s="13" t="s">
        <v>36</v>
      </c>
      <c r="AX386" s="13" t="s">
        <v>75</v>
      </c>
      <c r="AY386" s="237" t="s">
        <v>148</v>
      </c>
    </row>
    <row r="387" s="13" customFormat="1">
      <c r="A387" s="13"/>
      <c r="B387" s="227"/>
      <c r="C387" s="228"/>
      <c r="D387" s="220" t="s">
        <v>161</v>
      </c>
      <c r="E387" s="229" t="s">
        <v>19</v>
      </c>
      <c r="F387" s="230" t="s">
        <v>529</v>
      </c>
      <c r="G387" s="228"/>
      <c r="H387" s="231">
        <v>4.5999999999999996</v>
      </c>
      <c r="I387" s="232"/>
      <c r="J387" s="228"/>
      <c r="K387" s="228"/>
      <c r="L387" s="233"/>
      <c r="M387" s="234"/>
      <c r="N387" s="235"/>
      <c r="O387" s="235"/>
      <c r="P387" s="235"/>
      <c r="Q387" s="235"/>
      <c r="R387" s="235"/>
      <c r="S387" s="235"/>
      <c r="T387" s="23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7" t="s">
        <v>161</v>
      </c>
      <c r="AU387" s="237" t="s">
        <v>85</v>
      </c>
      <c r="AV387" s="13" t="s">
        <v>85</v>
      </c>
      <c r="AW387" s="13" t="s">
        <v>36</v>
      </c>
      <c r="AX387" s="13" t="s">
        <v>75</v>
      </c>
      <c r="AY387" s="237" t="s">
        <v>148</v>
      </c>
    </row>
    <row r="388" s="13" customFormat="1">
      <c r="A388" s="13"/>
      <c r="B388" s="227"/>
      <c r="C388" s="228"/>
      <c r="D388" s="220" t="s">
        <v>161</v>
      </c>
      <c r="E388" s="229" t="s">
        <v>19</v>
      </c>
      <c r="F388" s="230" t="s">
        <v>530</v>
      </c>
      <c r="G388" s="228"/>
      <c r="H388" s="231">
        <v>4.5999999999999996</v>
      </c>
      <c r="I388" s="232"/>
      <c r="J388" s="228"/>
      <c r="K388" s="228"/>
      <c r="L388" s="233"/>
      <c r="M388" s="234"/>
      <c r="N388" s="235"/>
      <c r="O388" s="235"/>
      <c r="P388" s="235"/>
      <c r="Q388" s="235"/>
      <c r="R388" s="235"/>
      <c r="S388" s="235"/>
      <c r="T388" s="23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7" t="s">
        <v>161</v>
      </c>
      <c r="AU388" s="237" t="s">
        <v>85</v>
      </c>
      <c r="AV388" s="13" t="s">
        <v>85</v>
      </c>
      <c r="AW388" s="13" t="s">
        <v>36</v>
      </c>
      <c r="AX388" s="13" t="s">
        <v>75</v>
      </c>
      <c r="AY388" s="237" t="s">
        <v>148</v>
      </c>
    </row>
    <row r="389" s="14" customFormat="1">
      <c r="A389" s="14"/>
      <c r="B389" s="239"/>
      <c r="C389" s="240"/>
      <c r="D389" s="220" t="s">
        <v>161</v>
      </c>
      <c r="E389" s="241" t="s">
        <v>19</v>
      </c>
      <c r="F389" s="242" t="s">
        <v>181</v>
      </c>
      <c r="G389" s="240"/>
      <c r="H389" s="243">
        <v>15.300000000000001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9" t="s">
        <v>161</v>
      </c>
      <c r="AU389" s="249" t="s">
        <v>85</v>
      </c>
      <c r="AV389" s="14" t="s">
        <v>155</v>
      </c>
      <c r="AW389" s="14" t="s">
        <v>36</v>
      </c>
      <c r="AX389" s="14" t="s">
        <v>83</v>
      </c>
      <c r="AY389" s="249" t="s">
        <v>148</v>
      </c>
    </row>
    <row r="390" s="2" customFormat="1" ht="16.5" customHeight="1">
      <c r="A390" s="40"/>
      <c r="B390" s="41"/>
      <c r="C390" s="271" t="s">
        <v>531</v>
      </c>
      <c r="D390" s="271" t="s">
        <v>250</v>
      </c>
      <c r="E390" s="272" t="s">
        <v>532</v>
      </c>
      <c r="F390" s="273" t="s">
        <v>533</v>
      </c>
      <c r="G390" s="274" t="s">
        <v>443</v>
      </c>
      <c r="H390" s="275">
        <v>15.300000000000001</v>
      </c>
      <c r="I390" s="276"/>
      <c r="J390" s="277">
        <f>ROUND(I390*H390,2)</f>
        <v>0</v>
      </c>
      <c r="K390" s="273" t="s">
        <v>154</v>
      </c>
      <c r="L390" s="278"/>
      <c r="M390" s="279" t="s">
        <v>19</v>
      </c>
      <c r="N390" s="280" t="s">
        <v>48</v>
      </c>
      <c r="O390" s="87"/>
      <c r="P390" s="216">
        <f>O390*H390</f>
        <v>0</v>
      </c>
      <c r="Q390" s="216">
        <v>0.52639999999999998</v>
      </c>
      <c r="R390" s="216">
        <f>Q390*H390</f>
        <v>8.0539199999999997</v>
      </c>
      <c r="S390" s="216">
        <v>0</v>
      </c>
      <c r="T390" s="217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8" t="s">
        <v>222</v>
      </c>
      <c r="AT390" s="218" t="s">
        <v>250</v>
      </c>
      <c r="AU390" s="218" t="s">
        <v>85</v>
      </c>
      <c r="AY390" s="19" t="s">
        <v>148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19" t="s">
        <v>155</v>
      </c>
      <c r="BK390" s="219">
        <f>ROUND(I390*H390,2)</f>
        <v>0</v>
      </c>
      <c r="BL390" s="19" t="s">
        <v>155</v>
      </c>
      <c r="BM390" s="218" t="s">
        <v>534</v>
      </c>
    </row>
    <row r="391" s="2" customFormat="1">
      <c r="A391" s="40"/>
      <c r="B391" s="41"/>
      <c r="C391" s="42"/>
      <c r="D391" s="220" t="s">
        <v>157</v>
      </c>
      <c r="E391" s="42"/>
      <c r="F391" s="221" t="s">
        <v>533</v>
      </c>
      <c r="G391" s="42"/>
      <c r="H391" s="42"/>
      <c r="I391" s="222"/>
      <c r="J391" s="42"/>
      <c r="K391" s="42"/>
      <c r="L391" s="46"/>
      <c r="M391" s="223"/>
      <c r="N391" s="224"/>
      <c r="O391" s="87"/>
      <c r="P391" s="87"/>
      <c r="Q391" s="87"/>
      <c r="R391" s="87"/>
      <c r="S391" s="87"/>
      <c r="T391" s="88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157</v>
      </c>
      <c r="AU391" s="19" t="s">
        <v>85</v>
      </c>
    </row>
    <row r="392" s="13" customFormat="1">
      <c r="A392" s="13"/>
      <c r="B392" s="227"/>
      <c r="C392" s="228"/>
      <c r="D392" s="220" t="s">
        <v>161</v>
      </c>
      <c r="E392" s="229" t="s">
        <v>19</v>
      </c>
      <c r="F392" s="230" t="s">
        <v>535</v>
      </c>
      <c r="G392" s="228"/>
      <c r="H392" s="231">
        <v>15.300000000000001</v>
      </c>
      <c r="I392" s="232"/>
      <c r="J392" s="228"/>
      <c r="K392" s="228"/>
      <c r="L392" s="233"/>
      <c r="M392" s="234"/>
      <c r="N392" s="235"/>
      <c r="O392" s="235"/>
      <c r="P392" s="235"/>
      <c r="Q392" s="235"/>
      <c r="R392" s="235"/>
      <c r="S392" s="235"/>
      <c r="T392" s="236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7" t="s">
        <v>161</v>
      </c>
      <c r="AU392" s="237" t="s">
        <v>85</v>
      </c>
      <c r="AV392" s="13" t="s">
        <v>85</v>
      </c>
      <c r="AW392" s="13" t="s">
        <v>36</v>
      </c>
      <c r="AX392" s="13" t="s">
        <v>83</v>
      </c>
      <c r="AY392" s="237" t="s">
        <v>148</v>
      </c>
    </row>
    <row r="393" s="2" customFormat="1" ht="16.5" customHeight="1">
      <c r="A393" s="40"/>
      <c r="B393" s="41"/>
      <c r="C393" s="207" t="s">
        <v>536</v>
      </c>
      <c r="D393" s="207" t="s">
        <v>150</v>
      </c>
      <c r="E393" s="208" t="s">
        <v>537</v>
      </c>
      <c r="F393" s="209" t="s">
        <v>538</v>
      </c>
      <c r="G393" s="210" t="s">
        <v>443</v>
      </c>
      <c r="H393" s="211">
        <v>29</v>
      </c>
      <c r="I393" s="212"/>
      <c r="J393" s="213">
        <f>ROUND(I393*H393,2)</f>
        <v>0</v>
      </c>
      <c r="K393" s="209" t="s">
        <v>154</v>
      </c>
      <c r="L393" s="46"/>
      <c r="M393" s="214" t="s">
        <v>19</v>
      </c>
      <c r="N393" s="215" t="s">
        <v>48</v>
      </c>
      <c r="O393" s="87"/>
      <c r="P393" s="216">
        <f>O393*H393</f>
        <v>0</v>
      </c>
      <c r="Q393" s="216">
        <v>4.0000000000000003E-05</v>
      </c>
      <c r="R393" s="216">
        <f>Q393*H393</f>
        <v>0.00116</v>
      </c>
      <c r="S393" s="216">
        <v>0</v>
      </c>
      <c r="T393" s="217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8" t="s">
        <v>155</v>
      </c>
      <c r="AT393" s="218" t="s">
        <v>150</v>
      </c>
      <c r="AU393" s="218" t="s">
        <v>85</v>
      </c>
      <c r="AY393" s="19" t="s">
        <v>148</v>
      </c>
      <c r="BE393" s="219">
        <f>IF(N393="základní",J393,0)</f>
        <v>0</v>
      </c>
      <c r="BF393" s="219">
        <f>IF(N393="snížená",J393,0)</f>
        <v>0</v>
      </c>
      <c r="BG393" s="219">
        <f>IF(N393="zákl. přenesená",J393,0)</f>
        <v>0</v>
      </c>
      <c r="BH393" s="219">
        <f>IF(N393="sníž. přenesená",J393,0)</f>
        <v>0</v>
      </c>
      <c r="BI393" s="219">
        <f>IF(N393="nulová",J393,0)</f>
        <v>0</v>
      </c>
      <c r="BJ393" s="19" t="s">
        <v>155</v>
      </c>
      <c r="BK393" s="219">
        <f>ROUND(I393*H393,2)</f>
        <v>0</v>
      </c>
      <c r="BL393" s="19" t="s">
        <v>155</v>
      </c>
      <c r="BM393" s="218" t="s">
        <v>539</v>
      </c>
    </row>
    <row r="394" s="2" customFormat="1">
      <c r="A394" s="40"/>
      <c r="B394" s="41"/>
      <c r="C394" s="42"/>
      <c r="D394" s="220" t="s">
        <v>157</v>
      </c>
      <c r="E394" s="42"/>
      <c r="F394" s="221" t="s">
        <v>540</v>
      </c>
      <c r="G394" s="42"/>
      <c r="H394" s="42"/>
      <c r="I394" s="222"/>
      <c r="J394" s="42"/>
      <c r="K394" s="42"/>
      <c r="L394" s="46"/>
      <c r="M394" s="223"/>
      <c r="N394" s="224"/>
      <c r="O394" s="87"/>
      <c r="P394" s="87"/>
      <c r="Q394" s="87"/>
      <c r="R394" s="87"/>
      <c r="S394" s="87"/>
      <c r="T394" s="88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157</v>
      </c>
      <c r="AU394" s="19" t="s">
        <v>85</v>
      </c>
    </row>
    <row r="395" s="2" customFormat="1">
      <c r="A395" s="40"/>
      <c r="B395" s="41"/>
      <c r="C395" s="42"/>
      <c r="D395" s="225" t="s">
        <v>159</v>
      </c>
      <c r="E395" s="42"/>
      <c r="F395" s="226" t="s">
        <v>541</v>
      </c>
      <c r="G395" s="42"/>
      <c r="H395" s="42"/>
      <c r="I395" s="222"/>
      <c r="J395" s="42"/>
      <c r="K395" s="42"/>
      <c r="L395" s="46"/>
      <c r="M395" s="223"/>
      <c r="N395" s="224"/>
      <c r="O395" s="87"/>
      <c r="P395" s="87"/>
      <c r="Q395" s="87"/>
      <c r="R395" s="87"/>
      <c r="S395" s="87"/>
      <c r="T395" s="88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159</v>
      </c>
      <c r="AU395" s="19" t="s">
        <v>85</v>
      </c>
    </row>
    <row r="396" s="13" customFormat="1">
      <c r="A396" s="13"/>
      <c r="B396" s="227"/>
      <c r="C396" s="228"/>
      <c r="D396" s="220" t="s">
        <v>161</v>
      </c>
      <c r="E396" s="229" t="s">
        <v>19</v>
      </c>
      <c r="F396" s="230" t="s">
        <v>542</v>
      </c>
      <c r="G396" s="228"/>
      <c r="H396" s="231">
        <v>29</v>
      </c>
      <c r="I396" s="232"/>
      <c r="J396" s="228"/>
      <c r="K396" s="228"/>
      <c r="L396" s="233"/>
      <c r="M396" s="234"/>
      <c r="N396" s="235"/>
      <c r="O396" s="235"/>
      <c r="P396" s="235"/>
      <c r="Q396" s="235"/>
      <c r="R396" s="235"/>
      <c r="S396" s="235"/>
      <c r="T396" s="23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7" t="s">
        <v>161</v>
      </c>
      <c r="AU396" s="237" t="s">
        <v>85</v>
      </c>
      <c r="AV396" s="13" t="s">
        <v>85</v>
      </c>
      <c r="AW396" s="13" t="s">
        <v>36</v>
      </c>
      <c r="AX396" s="13" t="s">
        <v>83</v>
      </c>
      <c r="AY396" s="237" t="s">
        <v>148</v>
      </c>
    </row>
    <row r="397" s="2" customFormat="1" ht="16.5" customHeight="1">
      <c r="A397" s="40"/>
      <c r="B397" s="41"/>
      <c r="C397" s="271" t="s">
        <v>543</v>
      </c>
      <c r="D397" s="271" t="s">
        <v>250</v>
      </c>
      <c r="E397" s="272" t="s">
        <v>544</v>
      </c>
      <c r="F397" s="273" t="s">
        <v>545</v>
      </c>
      <c r="G397" s="274" t="s">
        <v>443</v>
      </c>
      <c r="H397" s="275">
        <v>29</v>
      </c>
      <c r="I397" s="276"/>
      <c r="J397" s="277">
        <f>ROUND(I397*H397,2)</f>
        <v>0</v>
      </c>
      <c r="K397" s="273" t="s">
        <v>154</v>
      </c>
      <c r="L397" s="278"/>
      <c r="M397" s="279" t="s">
        <v>19</v>
      </c>
      <c r="N397" s="280" t="s">
        <v>48</v>
      </c>
      <c r="O397" s="87"/>
      <c r="P397" s="216">
        <f>O397*H397</f>
        <v>0</v>
      </c>
      <c r="Q397" s="216">
        <v>0.019369999999999998</v>
      </c>
      <c r="R397" s="216">
        <f>Q397*H397</f>
        <v>0.56172999999999995</v>
      </c>
      <c r="S397" s="216">
        <v>0</v>
      </c>
      <c r="T397" s="217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8" t="s">
        <v>222</v>
      </c>
      <c r="AT397" s="218" t="s">
        <v>250</v>
      </c>
      <c r="AU397" s="218" t="s">
        <v>85</v>
      </c>
      <c r="AY397" s="19" t="s">
        <v>148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19" t="s">
        <v>155</v>
      </c>
      <c r="BK397" s="219">
        <f>ROUND(I397*H397,2)</f>
        <v>0</v>
      </c>
      <c r="BL397" s="19" t="s">
        <v>155</v>
      </c>
      <c r="BM397" s="218" t="s">
        <v>546</v>
      </c>
    </row>
    <row r="398" s="2" customFormat="1">
      <c r="A398" s="40"/>
      <c r="B398" s="41"/>
      <c r="C398" s="42"/>
      <c r="D398" s="220" t="s">
        <v>157</v>
      </c>
      <c r="E398" s="42"/>
      <c r="F398" s="221" t="s">
        <v>545</v>
      </c>
      <c r="G398" s="42"/>
      <c r="H398" s="42"/>
      <c r="I398" s="222"/>
      <c r="J398" s="42"/>
      <c r="K398" s="42"/>
      <c r="L398" s="46"/>
      <c r="M398" s="223"/>
      <c r="N398" s="224"/>
      <c r="O398" s="87"/>
      <c r="P398" s="87"/>
      <c r="Q398" s="87"/>
      <c r="R398" s="87"/>
      <c r="S398" s="87"/>
      <c r="T398" s="88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157</v>
      </c>
      <c r="AU398" s="19" t="s">
        <v>85</v>
      </c>
    </row>
    <row r="399" s="2" customFormat="1" ht="16.5" customHeight="1">
      <c r="A399" s="40"/>
      <c r="B399" s="41"/>
      <c r="C399" s="207" t="s">
        <v>547</v>
      </c>
      <c r="D399" s="207" t="s">
        <v>150</v>
      </c>
      <c r="E399" s="208" t="s">
        <v>548</v>
      </c>
      <c r="F399" s="209" t="s">
        <v>549</v>
      </c>
      <c r="G399" s="210" t="s">
        <v>550</v>
      </c>
      <c r="H399" s="211">
        <v>1</v>
      </c>
      <c r="I399" s="212"/>
      <c r="J399" s="213">
        <f>ROUND(I399*H399,2)</f>
        <v>0</v>
      </c>
      <c r="K399" s="209" t="s">
        <v>154</v>
      </c>
      <c r="L399" s="46"/>
      <c r="M399" s="214" t="s">
        <v>19</v>
      </c>
      <c r="N399" s="215" t="s">
        <v>48</v>
      </c>
      <c r="O399" s="87"/>
      <c r="P399" s="216">
        <f>O399*H399</f>
        <v>0</v>
      </c>
      <c r="Q399" s="216">
        <v>0.02341</v>
      </c>
      <c r="R399" s="216">
        <f>Q399*H399</f>
        <v>0.02341</v>
      </c>
      <c r="S399" s="216">
        <v>0</v>
      </c>
      <c r="T399" s="217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8" t="s">
        <v>155</v>
      </c>
      <c r="AT399" s="218" t="s">
        <v>150</v>
      </c>
      <c r="AU399" s="218" t="s">
        <v>85</v>
      </c>
      <c r="AY399" s="19" t="s">
        <v>148</v>
      </c>
      <c r="BE399" s="219">
        <f>IF(N399="základní",J399,0)</f>
        <v>0</v>
      </c>
      <c r="BF399" s="219">
        <f>IF(N399="snížená",J399,0)</f>
        <v>0</v>
      </c>
      <c r="BG399" s="219">
        <f>IF(N399="zákl. přenesená",J399,0)</f>
        <v>0</v>
      </c>
      <c r="BH399" s="219">
        <f>IF(N399="sníž. přenesená",J399,0)</f>
        <v>0</v>
      </c>
      <c r="BI399" s="219">
        <f>IF(N399="nulová",J399,0)</f>
        <v>0</v>
      </c>
      <c r="BJ399" s="19" t="s">
        <v>155</v>
      </c>
      <c r="BK399" s="219">
        <f>ROUND(I399*H399,2)</f>
        <v>0</v>
      </c>
      <c r="BL399" s="19" t="s">
        <v>155</v>
      </c>
      <c r="BM399" s="218" t="s">
        <v>551</v>
      </c>
    </row>
    <row r="400" s="2" customFormat="1">
      <c r="A400" s="40"/>
      <c r="B400" s="41"/>
      <c r="C400" s="42"/>
      <c r="D400" s="220" t="s">
        <v>157</v>
      </c>
      <c r="E400" s="42"/>
      <c r="F400" s="221" t="s">
        <v>552</v>
      </c>
      <c r="G400" s="42"/>
      <c r="H400" s="42"/>
      <c r="I400" s="222"/>
      <c r="J400" s="42"/>
      <c r="K400" s="42"/>
      <c r="L400" s="46"/>
      <c r="M400" s="223"/>
      <c r="N400" s="224"/>
      <c r="O400" s="87"/>
      <c r="P400" s="87"/>
      <c r="Q400" s="87"/>
      <c r="R400" s="87"/>
      <c r="S400" s="87"/>
      <c r="T400" s="88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157</v>
      </c>
      <c r="AU400" s="19" t="s">
        <v>85</v>
      </c>
    </row>
    <row r="401" s="2" customFormat="1">
      <c r="A401" s="40"/>
      <c r="B401" s="41"/>
      <c r="C401" s="42"/>
      <c r="D401" s="225" t="s">
        <v>159</v>
      </c>
      <c r="E401" s="42"/>
      <c r="F401" s="226" t="s">
        <v>553</v>
      </c>
      <c r="G401" s="42"/>
      <c r="H401" s="42"/>
      <c r="I401" s="222"/>
      <c r="J401" s="42"/>
      <c r="K401" s="42"/>
      <c r="L401" s="46"/>
      <c r="M401" s="223"/>
      <c r="N401" s="224"/>
      <c r="O401" s="87"/>
      <c r="P401" s="87"/>
      <c r="Q401" s="87"/>
      <c r="R401" s="87"/>
      <c r="S401" s="87"/>
      <c r="T401" s="88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159</v>
      </c>
      <c r="AU401" s="19" t="s">
        <v>85</v>
      </c>
    </row>
    <row r="402" s="2" customFormat="1">
      <c r="A402" s="40"/>
      <c r="B402" s="41"/>
      <c r="C402" s="42"/>
      <c r="D402" s="220" t="s">
        <v>168</v>
      </c>
      <c r="E402" s="42"/>
      <c r="F402" s="238" t="s">
        <v>554</v>
      </c>
      <c r="G402" s="42"/>
      <c r="H402" s="42"/>
      <c r="I402" s="222"/>
      <c r="J402" s="42"/>
      <c r="K402" s="42"/>
      <c r="L402" s="46"/>
      <c r="M402" s="223"/>
      <c r="N402" s="224"/>
      <c r="O402" s="87"/>
      <c r="P402" s="87"/>
      <c r="Q402" s="87"/>
      <c r="R402" s="87"/>
      <c r="S402" s="87"/>
      <c r="T402" s="88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168</v>
      </c>
      <c r="AU402" s="19" t="s">
        <v>85</v>
      </c>
    </row>
    <row r="403" s="2" customFormat="1" ht="16.5" customHeight="1">
      <c r="A403" s="40"/>
      <c r="B403" s="41"/>
      <c r="C403" s="271" t="s">
        <v>555</v>
      </c>
      <c r="D403" s="271" t="s">
        <v>250</v>
      </c>
      <c r="E403" s="272" t="s">
        <v>556</v>
      </c>
      <c r="F403" s="273" t="s">
        <v>557</v>
      </c>
      <c r="G403" s="274" t="s">
        <v>550</v>
      </c>
      <c r="H403" s="275">
        <v>1</v>
      </c>
      <c r="I403" s="276"/>
      <c r="J403" s="277">
        <f>ROUND(I403*H403,2)</f>
        <v>0</v>
      </c>
      <c r="K403" s="273" t="s">
        <v>19</v>
      </c>
      <c r="L403" s="278"/>
      <c r="M403" s="279" t="s">
        <v>19</v>
      </c>
      <c r="N403" s="280" t="s">
        <v>48</v>
      </c>
      <c r="O403" s="87"/>
      <c r="P403" s="216">
        <f>O403*H403</f>
        <v>0</v>
      </c>
      <c r="Q403" s="216">
        <v>0.34000000000000002</v>
      </c>
      <c r="R403" s="216">
        <f>Q403*H403</f>
        <v>0.34000000000000002</v>
      </c>
      <c r="S403" s="216">
        <v>0</v>
      </c>
      <c r="T403" s="217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8" t="s">
        <v>222</v>
      </c>
      <c r="AT403" s="218" t="s">
        <v>250</v>
      </c>
      <c r="AU403" s="218" t="s">
        <v>85</v>
      </c>
      <c r="AY403" s="19" t="s">
        <v>148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19" t="s">
        <v>155</v>
      </c>
      <c r="BK403" s="219">
        <f>ROUND(I403*H403,2)</f>
        <v>0</v>
      </c>
      <c r="BL403" s="19" t="s">
        <v>155</v>
      </c>
      <c r="BM403" s="218" t="s">
        <v>558</v>
      </c>
    </row>
    <row r="404" s="2" customFormat="1">
      <c r="A404" s="40"/>
      <c r="B404" s="41"/>
      <c r="C404" s="42"/>
      <c r="D404" s="220" t="s">
        <v>157</v>
      </c>
      <c r="E404" s="42"/>
      <c r="F404" s="221" t="s">
        <v>557</v>
      </c>
      <c r="G404" s="42"/>
      <c r="H404" s="42"/>
      <c r="I404" s="222"/>
      <c r="J404" s="42"/>
      <c r="K404" s="42"/>
      <c r="L404" s="46"/>
      <c r="M404" s="223"/>
      <c r="N404" s="224"/>
      <c r="O404" s="87"/>
      <c r="P404" s="87"/>
      <c r="Q404" s="87"/>
      <c r="R404" s="87"/>
      <c r="S404" s="87"/>
      <c r="T404" s="88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157</v>
      </c>
      <c r="AU404" s="19" t="s">
        <v>85</v>
      </c>
    </row>
    <row r="405" s="2" customFormat="1">
      <c r="A405" s="40"/>
      <c r="B405" s="41"/>
      <c r="C405" s="42"/>
      <c r="D405" s="220" t="s">
        <v>168</v>
      </c>
      <c r="E405" s="42"/>
      <c r="F405" s="238" t="s">
        <v>554</v>
      </c>
      <c r="G405" s="42"/>
      <c r="H405" s="42"/>
      <c r="I405" s="222"/>
      <c r="J405" s="42"/>
      <c r="K405" s="42"/>
      <c r="L405" s="46"/>
      <c r="M405" s="223"/>
      <c r="N405" s="224"/>
      <c r="O405" s="87"/>
      <c r="P405" s="87"/>
      <c r="Q405" s="87"/>
      <c r="R405" s="87"/>
      <c r="S405" s="87"/>
      <c r="T405" s="88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168</v>
      </c>
      <c r="AU405" s="19" t="s">
        <v>85</v>
      </c>
    </row>
    <row r="406" s="2" customFormat="1" ht="16.5" customHeight="1">
      <c r="A406" s="40"/>
      <c r="B406" s="41"/>
      <c r="C406" s="207" t="s">
        <v>559</v>
      </c>
      <c r="D406" s="207" t="s">
        <v>150</v>
      </c>
      <c r="E406" s="208" t="s">
        <v>560</v>
      </c>
      <c r="F406" s="209" t="s">
        <v>561</v>
      </c>
      <c r="G406" s="210" t="s">
        <v>174</v>
      </c>
      <c r="H406" s="211">
        <v>12.603</v>
      </c>
      <c r="I406" s="212"/>
      <c r="J406" s="213">
        <f>ROUND(I406*H406,2)</f>
        <v>0</v>
      </c>
      <c r="K406" s="209" t="s">
        <v>154</v>
      </c>
      <c r="L406" s="46"/>
      <c r="M406" s="214" t="s">
        <v>19</v>
      </c>
      <c r="N406" s="215" t="s">
        <v>48</v>
      </c>
      <c r="O406" s="87"/>
      <c r="P406" s="216">
        <f>O406*H406</f>
        <v>0</v>
      </c>
      <c r="Q406" s="216">
        <v>2.5018699999999998</v>
      </c>
      <c r="R406" s="216">
        <f>Q406*H406</f>
        <v>31.531067609999997</v>
      </c>
      <c r="S406" s="216">
        <v>0</v>
      </c>
      <c r="T406" s="217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8" t="s">
        <v>155</v>
      </c>
      <c r="AT406" s="218" t="s">
        <v>150</v>
      </c>
      <c r="AU406" s="218" t="s">
        <v>85</v>
      </c>
      <c r="AY406" s="19" t="s">
        <v>148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19" t="s">
        <v>155</v>
      </c>
      <c r="BK406" s="219">
        <f>ROUND(I406*H406,2)</f>
        <v>0</v>
      </c>
      <c r="BL406" s="19" t="s">
        <v>155</v>
      </c>
      <c r="BM406" s="218" t="s">
        <v>562</v>
      </c>
    </row>
    <row r="407" s="2" customFormat="1">
      <c r="A407" s="40"/>
      <c r="B407" s="41"/>
      <c r="C407" s="42"/>
      <c r="D407" s="220" t="s">
        <v>157</v>
      </c>
      <c r="E407" s="42"/>
      <c r="F407" s="221" t="s">
        <v>563</v>
      </c>
      <c r="G407" s="42"/>
      <c r="H407" s="42"/>
      <c r="I407" s="222"/>
      <c r="J407" s="42"/>
      <c r="K407" s="42"/>
      <c r="L407" s="46"/>
      <c r="M407" s="223"/>
      <c r="N407" s="224"/>
      <c r="O407" s="87"/>
      <c r="P407" s="87"/>
      <c r="Q407" s="87"/>
      <c r="R407" s="87"/>
      <c r="S407" s="87"/>
      <c r="T407" s="88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157</v>
      </c>
      <c r="AU407" s="19" t="s">
        <v>85</v>
      </c>
    </row>
    <row r="408" s="2" customFormat="1">
      <c r="A408" s="40"/>
      <c r="B408" s="41"/>
      <c r="C408" s="42"/>
      <c r="D408" s="225" t="s">
        <v>159</v>
      </c>
      <c r="E408" s="42"/>
      <c r="F408" s="226" t="s">
        <v>564</v>
      </c>
      <c r="G408" s="42"/>
      <c r="H408" s="42"/>
      <c r="I408" s="222"/>
      <c r="J408" s="42"/>
      <c r="K408" s="42"/>
      <c r="L408" s="46"/>
      <c r="M408" s="223"/>
      <c r="N408" s="224"/>
      <c r="O408" s="87"/>
      <c r="P408" s="87"/>
      <c r="Q408" s="87"/>
      <c r="R408" s="87"/>
      <c r="S408" s="87"/>
      <c r="T408" s="88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159</v>
      </c>
      <c r="AU408" s="19" t="s">
        <v>85</v>
      </c>
    </row>
    <row r="409" s="13" customFormat="1">
      <c r="A409" s="13"/>
      <c r="B409" s="227"/>
      <c r="C409" s="228"/>
      <c r="D409" s="220" t="s">
        <v>161</v>
      </c>
      <c r="E409" s="229" t="s">
        <v>19</v>
      </c>
      <c r="F409" s="230" t="s">
        <v>565</v>
      </c>
      <c r="G409" s="228"/>
      <c r="H409" s="231">
        <v>4.2110000000000003</v>
      </c>
      <c r="I409" s="232"/>
      <c r="J409" s="228"/>
      <c r="K409" s="228"/>
      <c r="L409" s="233"/>
      <c r="M409" s="234"/>
      <c r="N409" s="235"/>
      <c r="O409" s="235"/>
      <c r="P409" s="235"/>
      <c r="Q409" s="235"/>
      <c r="R409" s="235"/>
      <c r="S409" s="235"/>
      <c r="T409" s="23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7" t="s">
        <v>161</v>
      </c>
      <c r="AU409" s="237" t="s">
        <v>85</v>
      </c>
      <c r="AV409" s="13" t="s">
        <v>85</v>
      </c>
      <c r="AW409" s="13" t="s">
        <v>36</v>
      </c>
      <c r="AX409" s="13" t="s">
        <v>75</v>
      </c>
      <c r="AY409" s="237" t="s">
        <v>148</v>
      </c>
    </row>
    <row r="410" s="13" customFormat="1">
      <c r="A410" s="13"/>
      <c r="B410" s="227"/>
      <c r="C410" s="228"/>
      <c r="D410" s="220" t="s">
        <v>161</v>
      </c>
      <c r="E410" s="229" t="s">
        <v>19</v>
      </c>
      <c r="F410" s="230" t="s">
        <v>566</v>
      </c>
      <c r="G410" s="228"/>
      <c r="H410" s="231">
        <v>6.4119999999999999</v>
      </c>
      <c r="I410" s="232"/>
      <c r="J410" s="228"/>
      <c r="K410" s="228"/>
      <c r="L410" s="233"/>
      <c r="M410" s="234"/>
      <c r="N410" s="235"/>
      <c r="O410" s="235"/>
      <c r="P410" s="235"/>
      <c r="Q410" s="235"/>
      <c r="R410" s="235"/>
      <c r="S410" s="235"/>
      <c r="T410" s="23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7" t="s">
        <v>161</v>
      </c>
      <c r="AU410" s="237" t="s">
        <v>85</v>
      </c>
      <c r="AV410" s="13" t="s">
        <v>85</v>
      </c>
      <c r="AW410" s="13" t="s">
        <v>36</v>
      </c>
      <c r="AX410" s="13" t="s">
        <v>75</v>
      </c>
      <c r="AY410" s="237" t="s">
        <v>148</v>
      </c>
    </row>
    <row r="411" s="13" customFormat="1">
      <c r="A411" s="13"/>
      <c r="B411" s="227"/>
      <c r="C411" s="228"/>
      <c r="D411" s="220" t="s">
        <v>161</v>
      </c>
      <c r="E411" s="229" t="s">
        <v>19</v>
      </c>
      <c r="F411" s="230" t="s">
        <v>567</v>
      </c>
      <c r="G411" s="228"/>
      <c r="H411" s="231">
        <v>1.98</v>
      </c>
      <c r="I411" s="232"/>
      <c r="J411" s="228"/>
      <c r="K411" s="228"/>
      <c r="L411" s="233"/>
      <c r="M411" s="234"/>
      <c r="N411" s="235"/>
      <c r="O411" s="235"/>
      <c r="P411" s="235"/>
      <c r="Q411" s="235"/>
      <c r="R411" s="235"/>
      <c r="S411" s="235"/>
      <c r="T411" s="236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7" t="s">
        <v>161</v>
      </c>
      <c r="AU411" s="237" t="s">
        <v>85</v>
      </c>
      <c r="AV411" s="13" t="s">
        <v>85</v>
      </c>
      <c r="AW411" s="13" t="s">
        <v>36</v>
      </c>
      <c r="AX411" s="13" t="s">
        <v>75</v>
      </c>
      <c r="AY411" s="237" t="s">
        <v>148</v>
      </c>
    </row>
    <row r="412" s="14" customFormat="1">
      <c r="A412" s="14"/>
      <c r="B412" s="239"/>
      <c r="C412" s="240"/>
      <c r="D412" s="220" t="s">
        <v>161</v>
      </c>
      <c r="E412" s="241" t="s">
        <v>19</v>
      </c>
      <c r="F412" s="242" t="s">
        <v>181</v>
      </c>
      <c r="G412" s="240"/>
      <c r="H412" s="243">
        <v>12.603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9" t="s">
        <v>161</v>
      </c>
      <c r="AU412" s="249" t="s">
        <v>85</v>
      </c>
      <c r="AV412" s="14" t="s">
        <v>155</v>
      </c>
      <c r="AW412" s="14" t="s">
        <v>36</v>
      </c>
      <c r="AX412" s="14" t="s">
        <v>83</v>
      </c>
      <c r="AY412" s="249" t="s">
        <v>148</v>
      </c>
    </row>
    <row r="413" s="2" customFormat="1" ht="16.5" customHeight="1">
      <c r="A413" s="40"/>
      <c r="B413" s="41"/>
      <c r="C413" s="207" t="s">
        <v>568</v>
      </c>
      <c r="D413" s="207" t="s">
        <v>150</v>
      </c>
      <c r="E413" s="208" t="s">
        <v>569</v>
      </c>
      <c r="F413" s="209" t="s">
        <v>570</v>
      </c>
      <c r="G413" s="210" t="s">
        <v>153</v>
      </c>
      <c r="H413" s="211">
        <v>41.643999999999998</v>
      </c>
      <c r="I413" s="212"/>
      <c r="J413" s="213">
        <f>ROUND(I413*H413,2)</f>
        <v>0</v>
      </c>
      <c r="K413" s="209" t="s">
        <v>154</v>
      </c>
      <c r="L413" s="46"/>
      <c r="M413" s="214" t="s">
        <v>19</v>
      </c>
      <c r="N413" s="215" t="s">
        <v>48</v>
      </c>
      <c r="O413" s="87"/>
      <c r="P413" s="216">
        <f>O413*H413</f>
        <v>0</v>
      </c>
      <c r="Q413" s="216">
        <v>0.0040200000000000001</v>
      </c>
      <c r="R413" s="216">
        <f>Q413*H413</f>
        <v>0.16740888000000001</v>
      </c>
      <c r="S413" s="216">
        <v>0</v>
      </c>
      <c r="T413" s="217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8" t="s">
        <v>155</v>
      </c>
      <c r="AT413" s="218" t="s">
        <v>150</v>
      </c>
      <c r="AU413" s="218" t="s">
        <v>85</v>
      </c>
      <c r="AY413" s="19" t="s">
        <v>148</v>
      </c>
      <c r="BE413" s="219">
        <f>IF(N413="základní",J413,0)</f>
        <v>0</v>
      </c>
      <c r="BF413" s="219">
        <f>IF(N413="snížená",J413,0)</f>
        <v>0</v>
      </c>
      <c r="BG413" s="219">
        <f>IF(N413="zákl. přenesená",J413,0)</f>
        <v>0</v>
      </c>
      <c r="BH413" s="219">
        <f>IF(N413="sníž. přenesená",J413,0)</f>
        <v>0</v>
      </c>
      <c r="BI413" s="219">
        <f>IF(N413="nulová",J413,0)</f>
        <v>0</v>
      </c>
      <c r="BJ413" s="19" t="s">
        <v>155</v>
      </c>
      <c r="BK413" s="219">
        <f>ROUND(I413*H413,2)</f>
        <v>0</v>
      </c>
      <c r="BL413" s="19" t="s">
        <v>155</v>
      </c>
      <c r="BM413" s="218" t="s">
        <v>571</v>
      </c>
    </row>
    <row r="414" s="2" customFormat="1">
      <c r="A414" s="40"/>
      <c r="B414" s="41"/>
      <c r="C414" s="42"/>
      <c r="D414" s="220" t="s">
        <v>157</v>
      </c>
      <c r="E414" s="42"/>
      <c r="F414" s="221" t="s">
        <v>572</v>
      </c>
      <c r="G414" s="42"/>
      <c r="H414" s="42"/>
      <c r="I414" s="222"/>
      <c r="J414" s="42"/>
      <c r="K414" s="42"/>
      <c r="L414" s="46"/>
      <c r="M414" s="223"/>
      <c r="N414" s="224"/>
      <c r="O414" s="87"/>
      <c r="P414" s="87"/>
      <c r="Q414" s="87"/>
      <c r="R414" s="87"/>
      <c r="S414" s="87"/>
      <c r="T414" s="88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157</v>
      </c>
      <c r="AU414" s="19" t="s">
        <v>85</v>
      </c>
    </row>
    <row r="415" s="2" customFormat="1">
      <c r="A415" s="40"/>
      <c r="B415" s="41"/>
      <c r="C415" s="42"/>
      <c r="D415" s="225" t="s">
        <v>159</v>
      </c>
      <c r="E415" s="42"/>
      <c r="F415" s="226" t="s">
        <v>573</v>
      </c>
      <c r="G415" s="42"/>
      <c r="H415" s="42"/>
      <c r="I415" s="222"/>
      <c r="J415" s="42"/>
      <c r="K415" s="42"/>
      <c r="L415" s="46"/>
      <c r="M415" s="223"/>
      <c r="N415" s="224"/>
      <c r="O415" s="87"/>
      <c r="P415" s="87"/>
      <c r="Q415" s="87"/>
      <c r="R415" s="87"/>
      <c r="S415" s="87"/>
      <c r="T415" s="88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159</v>
      </c>
      <c r="AU415" s="19" t="s">
        <v>85</v>
      </c>
    </row>
    <row r="416" s="13" customFormat="1">
      <c r="A416" s="13"/>
      <c r="B416" s="227"/>
      <c r="C416" s="228"/>
      <c r="D416" s="220" t="s">
        <v>161</v>
      </c>
      <c r="E416" s="229" t="s">
        <v>19</v>
      </c>
      <c r="F416" s="230" t="s">
        <v>574</v>
      </c>
      <c r="G416" s="228"/>
      <c r="H416" s="231">
        <v>14.084</v>
      </c>
      <c r="I416" s="232"/>
      <c r="J416" s="228"/>
      <c r="K416" s="228"/>
      <c r="L416" s="233"/>
      <c r="M416" s="234"/>
      <c r="N416" s="235"/>
      <c r="O416" s="235"/>
      <c r="P416" s="235"/>
      <c r="Q416" s="235"/>
      <c r="R416" s="235"/>
      <c r="S416" s="235"/>
      <c r="T416" s="23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7" t="s">
        <v>161</v>
      </c>
      <c r="AU416" s="237" t="s">
        <v>85</v>
      </c>
      <c r="AV416" s="13" t="s">
        <v>85</v>
      </c>
      <c r="AW416" s="13" t="s">
        <v>36</v>
      </c>
      <c r="AX416" s="13" t="s">
        <v>75</v>
      </c>
      <c r="AY416" s="237" t="s">
        <v>148</v>
      </c>
    </row>
    <row r="417" s="13" customFormat="1">
      <c r="A417" s="13"/>
      <c r="B417" s="227"/>
      <c r="C417" s="228"/>
      <c r="D417" s="220" t="s">
        <v>161</v>
      </c>
      <c r="E417" s="229" t="s">
        <v>19</v>
      </c>
      <c r="F417" s="230" t="s">
        <v>575</v>
      </c>
      <c r="G417" s="228"/>
      <c r="H417" s="231">
        <v>22.399999999999999</v>
      </c>
      <c r="I417" s="232"/>
      <c r="J417" s="228"/>
      <c r="K417" s="228"/>
      <c r="L417" s="233"/>
      <c r="M417" s="234"/>
      <c r="N417" s="235"/>
      <c r="O417" s="235"/>
      <c r="P417" s="235"/>
      <c r="Q417" s="235"/>
      <c r="R417" s="235"/>
      <c r="S417" s="235"/>
      <c r="T417" s="236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7" t="s">
        <v>161</v>
      </c>
      <c r="AU417" s="237" t="s">
        <v>85</v>
      </c>
      <c r="AV417" s="13" t="s">
        <v>85</v>
      </c>
      <c r="AW417" s="13" t="s">
        <v>36</v>
      </c>
      <c r="AX417" s="13" t="s">
        <v>75</v>
      </c>
      <c r="AY417" s="237" t="s">
        <v>148</v>
      </c>
    </row>
    <row r="418" s="13" customFormat="1">
      <c r="A418" s="13"/>
      <c r="B418" s="227"/>
      <c r="C418" s="228"/>
      <c r="D418" s="220" t="s">
        <v>161</v>
      </c>
      <c r="E418" s="229" t="s">
        <v>19</v>
      </c>
      <c r="F418" s="230" t="s">
        <v>576</v>
      </c>
      <c r="G418" s="228"/>
      <c r="H418" s="231">
        <v>5.1600000000000001</v>
      </c>
      <c r="I418" s="232"/>
      <c r="J418" s="228"/>
      <c r="K418" s="228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161</v>
      </c>
      <c r="AU418" s="237" t="s">
        <v>85</v>
      </c>
      <c r="AV418" s="13" t="s">
        <v>85</v>
      </c>
      <c r="AW418" s="13" t="s">
        <v>36</v>
      </c>
      <c r="AX418" s="13" t="s">
        <v>75</v>
      </c>
      <c r="AY418" s="237" t="s">
        <v>148</v>
      </c>
    </row>
    <row r="419" s="14" customFormat="1">
      <c r="A419" s="14"/>
      <c r="B419" s="239"/>
      <c r="C419" s="240"/>
      <c r="D419" s="220" t="s">
        <v>161</v>
      </c>
      <c r="E419" s="241" t="s">
        <v>19</v>
      </c>
      <c r="F419" s="242" t="s">
        <v>181</v>
      </c>
      <c r="G419" s="240"/>
      <c r="H419" s="243">
        <v>41.643999999999998</v>
      </c>
      <c r="I419" s="244"/>
      <c r="J419" s="240"/>
      <c r="K419" s="240"/>
      <c r="L419" s="245"/>
      <c r="M419" s="246"/>
      <c r="N419" s="247"/>
      <c r="O419" s="247"/>
      <c r="P419" s="247"/>
      <c r="Q419" s="247"/>
      <c r="R419" s="247"/>
      <c r="S419" s="247"/>
      <c r="T419" s="248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9" t="s">
        <v>161</v>
      </c>
      <c r="AU419" s="249" t="s">
        <v>85</v>
      </c>
      <c r="AV419" s="14" t="s">
        <v>155</v>
      </c>
      <c r="AW419" s="14" t="s">
        <v>36</v>
      </c>
      <c r="AX419" s="14" t="s">
        <v>83</v>
      </c>
      <c r="AY419" s="249" t="s">
        <v>148</v>
      </c>
    </row>
    <row r="420" s="12" customFormat="1" ht="22.8" customHeight="1">
      <c r="A420" s="12"/>
      <c r="B420" s="191"/>
      <c r="C420" s="192"/>
      <c r="D420" s="193" t="s">
        <v>74</v>
      </c>
      <c r="E420" s="205" t="s">
        <v>231</v>
      </c>
      <c r="F420" s="205" t="s">
        <v>577</v>
      </c>
      <c r="G420" s="192"/>
      <c r="H420" s="192"/>
      <c r="I420" s="195"/>
      <c r="J420" s="206">
        <f>BK420</f>
        <v>0</v>
      </c>
      <c r="K420" s="192"/>
      <c r="L420" s="197"/>
      <c r="M420" s="198"/>
      <c r="N420" s="199"/>
      <c r="O420" s="199"/>
      <c r="P420" s="200">
        <f>SUM(P421:P474)</f>
        <v>0</v>
      </c>
      <c r="Q420" s="199"/>
      <c r="R420" s="200">
        <f>SUM(R421:R474)</f>
        <v>8.7810674400000011</v>
      </c>
      <c r="S420" s="199"/>
      <c r="T420" s="201">
        <f>SUM(T421:T474)</f>
        <v>162.17619000000002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02" t="s">
        <v>83</v>
      </c>
      <c r="AT420" s="203" t="s">
        <v>74</v>
      </c>
      <c r="AU420" s="203" t="s">
        <v>83</v>
      </c>
      <c r="AY420" s="202" t="s">
        <v>148</v>
      </c>
      <c r="BK420" s="204">
        <f>SUM(BK421:BK474)</f>
        <v>0</v>
      </c>
    </row>
    <row r="421" s="2" customFormat="1" ht="16.5" customHeight="1">
      <c r="A421" s="40"/>
      <c r="B421" s="41"/>
      <c r="C421" s="207" t="s">
        <v>578</v>
      </c>
      <c r="D421" s="207" t="s">
        <v>150</v>
      </c>
      <c r="E421" s="208" t="s">
        <v>579</v>
      </c>
      <c r="F421" s="209" t="s">
        <v>580</v>
      </c>
      <c r="G421" s="210" t="s">
        <v>550</v>
      </c>
      <c r="H421" s="211">
        <v>7</v>
      </c>
      <c r="I421" s="212"/>
      <c r="J421" s="213">
        <f>ROUND(I421*H421,2)</f>
        <v>0</v>
      </c>
      <c r="K421" s="209" t="s">
        <v>154</v>
      </c>
      <c r="L421" s="46"/>
      <c r="M421" s="214" t="s">
        <v>19</v>
      </c>
      <c r="N421" s="215" t="s">
        <v>48</v>
      </c>
      <c r="O421" s="87"/>
      <c r="P421" s="216">
        <f>O421*H421</f>
        <v>0</v>
      </c>
      <c r="Q421" s="216">
        <v>0</v>
      </c>
      <c r="R421" s="216">
        <f>Q421*H421</f>
        <v>0</v>
      </c>
      <c r="S421" s="216">
        <v>0</v>
      </c>
      <c r="T421" s="217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8" t="s">
        <v>155</v>
      </c>
      <c r="AT421" s="218" t="s">
        <v>150</v>
      </c>
      <c r="AU421" s="218" t="s">
        <v>85</v>
      </c>
      <c r="AY421" s="19" t="s">
        <v>148</v>
      </c>
      <c r="BE421" s="219">
        <f>IF(N421="základní",J421,0)</f>
        <v>0</v>
      </c>
      <c r="BF421" s="219">
        <f>IF(N421="snížená",J421,0)</f>
        <v>0</v>
      </c>
      <c r="BG421" s="219">
        <f>IF(N421="zákl. přenesená",J421,0)</f>
        <v>0</v>
      </c>
      <c r="BH421" s="219">
        <f>IF(N421="sníž. přenesená",J421,0)</f>
        <v>0</v>
      </c>
      <c r="BI421" s="219">
        <f>IF(N421="nulová",J421,0)</f>
        <v>0</v>
      </c>
      <c r="BJ421" s="19" t="s">
        <v>155</v>
      </c>
      <c r="BK421" s="219">
        <f>ROUND(I421*H421,2)</f>
        <v>0</v>
      </c>
      <c r="BL421" s="19" t="s">
        <v>155</v>
      </c>
      <c r="BM421" s="218" t="s">
        <v>581</v>
      </c>
    </row>
    <row r="422" s="2" customFormat="1">
      <c r="A422" s="40"/>
      <c r="B422" s="41"/>
      <c r="C422" s="42"/>
      <c r="D422" s="220" t="s">
        <v>157</v>
      </c>
      <c r="E422" s="42"/>
      <c r="F422" s="221" t="s">
        <v>582</v>
      </c>
      <c r="G422" s="42"/>
      <c r="H422" s="42"/>
      <c r="I422" s="222"/>
      <c r="J422" s="42"/>
      <c r="K422" s="42"/>
      <c r="L422" s="46"/>
      <c r="M422" s="223"/>
      <c r="N422" s="224"/>
      <c r="O422" s="87"/>
      <c r="P422" s="87"/>
      <c r="Q422" s="87"/>
      <c r="R422" s="87"/>
      <c r="S422" s="87"/>
      <c r="T422" s="88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157</v>
      </c>
      <c r="AU422" s="19" t="s">
        <v>85</v>
      </c>
    </row>
    <row r="423" s="2" customFormat="1">
      <c r="A423" s="40"/>
      <c r="B423" s="41"/>
      <c r="C423" s="42"/>
      <c r="D423" s="225" t="s">
        <v>159</v>
      </c>
      <c r="E423" s="42"/>
      <c r="F423" s="226" t="s">
        <v>583</v>
      </c>
      <c r="G423" s="42"/>
      <c r="H423" s="42"/>
      <c r="I423" s="222"/>
      <c r="J423" s="42"/>
      <c r="K423" s="42"/>
      <c r="L423" s="46"/>
      <c r="M423" s="223"/>
      <c r="N423" s="224"/>
      <c r="O423" s="87"/>
      <c r="P423" s="87"/>
      <c r="Q423" s="87"/>
      <c r="R423" s="87"/>
      <c r="S423" s="87"/>
      <c r="T423" s="88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159</v>
      </c>
      <c r="AU423" s="19" t="s">
        <v>85</v>
      </c>
    </row>
    <row r="424" s="2" customFormat="1">
      <c r="A424" s="40"/>
      <c r="B424" s="41"/>
      <c r="C424" s="42"/>
      <c r="D424" s="220" t="s">
        <v>168</v>
      </c>
      <c r="E424" s="42"/>
      <c r="F424" s="238" t="s">
        <v>584</v>
      </c>
      <c r="G424" s="42"/>
      <c r="H424" s="42"/>
      <c r="I424" s="222"/>
      <c r="J424" s="42"/>
      <c r="K424" s="42"/>
      <c r="L424" s="46"/>
      <c r="M424" s="223"/>
      <c r="N424" s="224"/>
      <c r="O424" s="87"/>
      <c r="P424" s="87"/>
      <c r="Q424" s="87"/>
      <c r="R424" s="87"/>
      <c r="S424" s="87"/>
      <c r="T424" s="88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168</v>
      </c>
      <c r="AU424" s="19" t="s">
        <v>85</v>
      </c>
    </row>
    <row r="425" s="13" customFormat="1">
      <c r="A425" s="13"/>
      <c r="B425" s="227"/>
      <c r="C425" s="228"/>
      <c r="D425" s="220" t="s">
        <v>161</v>
      </c>
      <c r="E425" s="229" t="s">
        <v>19</v>
      </c>
      <c r="F425" s="230" t="s">
        <v>585</v>
      </c>
      <c r="G425" s="228"/>
      <c r="H425" s="231">
        <v>2</v>
      </c>
      <c r="I425" s="232"/>
      <c r="J425" s="228"/>
      <c r="K425" s="228"/>
      <c r="L425" s="233"/>
      <c r="M425" s="234"/>
      <c r="N425" s="235"/>
      <c r="O425" s="235"/>
      <c r="P425" s="235"/>
      <c r="Q425" s="235"/>
      <c r="R425" s="235"/>
      <c r="S425" s="235"/>
      <c r="T425" s="23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7" t="s">
        <v>161</v>
      </c>
      <c r="AU425" s="237" t="s">
        <v>85</v>
      </c>
      <c r="AV425" s="13" t="s">
        <v>85</v>
      </c>
      <c r="AW425" s="13" t="s">
        <v>36</v>
      </c>
      <c r="AX425" s="13" t="s">
        <v>75</v>
      </c>
      <c r="AY425" s="237" t="s">
        <v>148</v>
      </c>
    </row>
    <row r="426" s="13" customFormat="1">
      <c r="A426" s="13"/>
      <c r="B426" s="227"/>
      <c r="C426" s="228"/>
      <c r="D426" s="220" t="s">
        <v>161</v>
      </c>
      <c r="E426" s="229" t="s">
        <v>19</v>
      </c>
      <c r="F426" s="230" t="s">
        <v>586</v>
      </c>
      <c r="G426" s="228"/>
      <c r="H426" s="231">
        <v>2</v>
      </c>
      <c r="I426" s="232"/>
      <c r="J426" s="228"/>
      <c r="K426" s="228"/>
      <c r="L426" s="233"/>
      <c r="M426" s="234"/>
      <c r="N426" s="235"/>
      <c r="O426" s="235"/>
      <c r="P426" s="235"/>
      <c r="Q426" s="235"/>
      <c r="R426" s="235"/>
      <c r="S426" s="235"/>
      <c r="T426" s="23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7" t="s">
        <v>161</v>
      </c>
      <c r="AU426" s="237" t="s">
        <v>85</v>
      </c>
      <c r="AV426" s="13" t="s">
        <v>85</v>
      </c>
      <c r="AW426" s="13" t="s">
        <v>36</v>
      </c>
      <c r="AX426" s="13" t="s">
        <v>75</v>
      </c>
      <c r="AY426" s="237" t="s">
        <v>148</v>
      </c>
    </row>
    <row r="427" s="13" customFormat="1">
      <c r="A427" s="13"/>
      <c r="B427" s="227"/>
      <c r="C427" s="228"/>
      <c r="D427" s="220" t="s">
        <v>161</v>
      </c>
      <c r="E427" s="229" t="s">
        <v>19</v>
      </c>
      <c r="F427" s="230" t="s">
        <v>587</v>
      </c>
      <c r="G427" s="228"/>
      <c r="H427" s="231">
        <v>2</v>
      </c>
      <c r="I427" s="232"/>
      <c r="J427" s="228"/>
      <c r="K427" s="228"/>
      <c r="L427" s="233"/>
      <c r="M427" s="234"/>
      <c r="N427" s="235"/>
      <c r="O427" s="235"/>
      <c r="P427" s="235"/>
      <c r="Q427" s="235"/>
      <c r="R427" s="235"/>
      <c r="S427" s="235"/>
      <c r="T427" s="23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7" t="s">
        <v>161</v>
      </c>
      <c r="AU427" s="237" t="s">
        <v>85</v>
      </c>
      <c r="AV427" s="13" t="s">
        <v>85</v>
      </c>
      <c r="AW427" s="13" t="s">
        <v>36</v>
      </c>
      <c r="AX427" s="13" t="s">
        <v>75</v>
      </c>
      <c r="AY427" s="237" t="s">
        <v>148</v>
      </c>
    </row>
    <row r="428" s="13" customFormat="1">
      <c r="A428" s="13"/>
      <c r="B428" s="227"/>
      <c r="C428" s="228"/>
      <c r="D428" s="220" t="s">
        <v>161</v>
      </c>
      <c r="E428" s="229" t="s">
        <v>19</v>
      </c>
      <c r="F428" s="230" t="s">
        <v>588</v>
      </c>
      <c r="G428" s="228"/>
      <c r="H428" s="231">
        <v>1</v>
      </c>
      <c r="I428" s="232"/>
      <c r="J428" s="228"/>
      <c r="K428" s="228"/>
      <c r="L428" s="233"/>
      <c r="M428" s="234"/>
      <c r="N428" s="235"/>
      <c r="O428" s="235"/>
      <c r="P428" s="235"/>
      <c r="Q428" s="235"/>
      <c r="R428" s="235"/>
      <c r="S428" s="235"/>
      <c r="T428" s="23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7" t="s">
        <v>161</v>
      </c>
      <c r="AU428" s="237" t="s">
        <v>85</v>
      </c>
      <c r="AV428" s="13" t="s">
        <v>85</v>
      </c>
      <c r="AW428" s="13" t="s">
        <v>36</v>
      </c>
      <c r="AX428" s="13" t="s">
        <v>75</v>
      </c>
      <c r="AY428" s="237" t="s">
        <v>148</v>
      </c>
    </row>
    <row r="429" s="14" customFormat="1">
      <c r="A429" s="14"/>
      <c r="B429" s="239"/>
      <c r="C429" s="240"/>
      <c r="D429" s="220" t="s">
        <v>161</v>
      </c>
      <c r="E429" s="241" t="s">
        <v>19</v>
      </c>
      <c r="F429" s="242" t="s">
        <v>181</v>
      </c>
      <c r="G429" s="240"/>
      <c r="H429" s="243">
        <v>7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9" t="s">
        <v>161</v>
      </c>
      <c r="AU429" s="249" t="s">
        <v>85</v>
      </c>
      <c r="AV429" s="14" t="s">
        <v>155</v>
      </c>
      <c r="AW429" s="14" t="s">
        <v>36</v>
      </c>
      <c r="AX429" s="14" t="s">
        <v>83</v>
      </c>
      <c r="AY429" s="249" t="s">
        <v>148</v>
      </c>
    </row>
    <row r="430" s="2" customFormat="1" ht="16.5" customHeight="1">
      <c r="A430" s="40"/>
      <c r="B430" s="41"/>
      <c r="C430" s="207" t="s">
        <v>589</v>
      </c>
      <c r="D430" s="207" t="s">
        <v>150</v>
      </c>
      <c r="E430" s="208" t="s">
        <v>590</v>
      </c>
      <c r="F430" s="209" t="s">
        <v>591</v>
      </c>
      <c r="G430" s="210" t="s">
        <v>550</v>
      </c>
      <c r="H430" s="211">
        <v>2</v>
      </c>
      <c r="I430" s="212"/>
      <c r="J430" s="213">
        <f>ROUND(I430*H430,2)</f>
        <v>0</v>
      </c>
      <c r="K430" s="209" t="s">
        <v>154</v>
      </c>
      <c r="L430" s="46"/>
      <c r="M430" s="214" t="s">
        <v>19</v>
      </c>
      <c r="N430" s="215" t="s">
        <v>48</v>
      </c>
      <c r="O430" s="87"/>
      <c r="P430" s="216">
        <f>O430*H430</f>
        <v>0</v>
      </c>
      <c r="Q430" s="216">
        <v>0</v>
      </c>
      <c r="R430" s="216">
        <f>Q430*H430</f>
        <v>0</v>
      </c>
      <c r="S430" s="216">
        <v>0</v>
      </c>
      <c r="T430" s="217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18" t="s">
        <v>155</v>
      </c>
      <c r="AT430" s="218" t="s">
        <v>150</v>
      </c>
      <c r="AU430" s="218" t="s">
        <v>85</v>
      </c>
      <c r="AY430" s="19" t="s">
        <v>148</v>
      </c>
      <c r="BE430" s="219">
        <f>IF(N430="základní",J430,0)</f>
        <v>0</v>
      </c>
      <c r="BF430" s="219">
        <f>IF(N430="snížená",J430,0)</f>
        <v>0</v>
      </c>
      <c r="BG430" s="219">
        <f>IF(N430="zákl. přenesená",J430,0)</f>
        <v>0</v>
      </c>
      <c r="BH430" s="219">
        <f>IF(N430="sníž. přenesená",J430,0)</f>
        <v>0</v>
      </c>
      <c r="BI430" s="219">
        <f>IF(N430="nulová",J430,0)</f>
        <v>0</v>
      </c>
      <c r="BJ430" s="19" t="s">
        <v>155</v>
      </c>
      <c r="BK430" s="219">
        <f>ROUND(I430*H430,2)</f>
        <v>0</v>
      </c>
      <c r="BL430" s="19" t="s">
        <v>155</v>
      </c>
      <c r="BM430" s="218" t="s">
        <v>592</v>
      </c>
    </row>
    <row r="431" s="2" customFormat="1">
      <c r="A431" s="40"/>
      <c r="B431" s="41"/>
      <c r="C431" s="42"/>
      <c r="D431" s="220" t="s">
        <v>157</v>
      </c>
      <c r="E431" s="42"/>
      <c r="F431" s="221" t="s">
        <v>593</v>
      </c>
      <c r="G431" s="42"/>
      <c r="H431" s="42"/>
      <c r="I431" s="222"/>
      <c r="J431" s="42"/>
      <c r="K431" s="42"/>
      <c r="L431" s="46"/>
      <c r="M431" s="223"/>
      <c r="N431" s="224"/>
      <c r="O431" s="87"/>
      <c r="P431" s="87"/>
      <c r="Q431" s="87"/>
      <c r="R431" s="87"/>
      <c r="S431" s="87"/>
      <c r="T431" s="88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157</v>
      </c>
      <c r="AU431" s="19" t="s">
        <v>85</v>
      </c>
    </row>
    <row r="432" s="2" customFormat="1">
      <c r="A432" s="40"/>
      <c r="B432" s="41"/>
      <c r="C432" s="42"/>
      <c r="D432" s="225" t="s">
        <v>159</v>
      </c>
      <c r="E432" s="42"/>
      <c r="F432" s="226" t="s">
        <v>594</v>
      </c>
      <c r="G432" s="42"/>
      <c r="H432" s="42"/>
      <c r="I432" s="222"/>
      <c r="J432" s="42"/>
      <c r="K432" s="42"/>
      <c r="L432" s="46"/>
      <c r="M432" s="223"/>
      <c r="N432" s="224"/>
      <c r="O432" s="87"/>
      <c r="P432" s="87"/>
      <c r="Q432" s="87"/>
      <c r="R432" s="87"/>
      <c r="S432" s="87"/>
      <c r="T432" s="88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159</v>
      </c>
      <c r="AU432" s="19" t="s">
        <v>85</v>
      </c>
    </row>
    <row r="433" s="2" customFormat="1">
      <c r="A433" s="40"/>
      <c r="B433" s="41"/>
      <c r="C433" s="42"/>
      <c r="D433" s="220" t="s">
        <v>168</v>
      </c>
      <c r="E433" s="42"/>
      <c r="F433" s="238" t="s">
        <v>584</v>
      </c>
      <c r="G433" s="42"/>
      <c r="H433" s="42"/>
      <c r="I433" s="222"/>
      <c r="J433" s="42"/>
      <c r="K433" s="42"/>
      <c r="L433" s="46"/>
      <c r="M433" s="223"/>
      <c r="N433" s="224"/>
      <c r="O433" s="87"/>
      <c r="P433" s="87"/>
      <c r="Q433" s="87"/>
      <c r="R433" s="87"/>
      <c r="S433" s="87"/>
      <c r="T433" s="88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168</v>
      </c>
      <c r="AU433" s="19" t="s">
        <v>85</v>
      </c>
    </row>
    <row r="434" s="13" customFormat="1">
      <c r="A434" s="13"/>
      <c r="B434" s="227"/>
      <c r="C434" s="228"/>
      <c r="D434" s="220" t="s">
        <v>161</v>
      </c>
      <c r="E434" s="229" t="s">
        <v>19</v>
      </c>
      <c r="F434" s="230" t="s">
        <v>595</v>
      </c>
      <c r="G434" s="228"/>
      <c r="H434" s="231">
        <v>2</v>
      </c>
      <c r="I434" s="232"/>
      <c r="J434" s="228"/>
      <c r="K434" s="228"/>
      <c r="L434" s="233"/>
      <c r="M434" s="234"/>
      <c r="N434" s="235"/>
      <c r="O434" s="235"/>
      <c r="P434" s="235"/>
      <c r="Q434" s="235"/>
      <c r="R434" s="235"/>
      <c r="S434" s="235"/>
      <c r="T434" s="23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7" t="s">
        <v>161</v>
      </c>
      <c r="AU434" s="237" t="s">
        <v>85</v>
      </c>
      <c r="AV434" s="13" t="s">
        <v>85</v>
      </c>
      <c r="AW434" s="13" t="s">
        <v>36</v>
      </c>
      <c r="AX434" s="13" t="s">
        <v>83</v>
      </c>
      <c r="AY434" s="237" t="s">
        <v>148</v>
      </c>
    </row>
    <row r="435" s="2" customFormat="1" ht="16.5" customHeight="1">
      <c r="A435" s="40"/>
      <c r="B435" s="41"/>
      <c r="C435" s="207" t="s">
        <v>596</v>
      </c>
      <c r="D435" s="207" t="s">
        <v>150</v>
      </c>
      <c r="E435" s="208" t="s">
        <v>597</v>
      </c>
      <c r="F435" s="209" t="s">
        <v>598</v>
      </c>
      <c r="G435" s="210" t="s">
        <v>550</v>
      </c>
      <c r="H435" s="211">
        <v>630</v>
      </c>
      <c r="I435" s="212"/>
      <c r="J435" s="213">
        <f>ROUND(I435*H435,2)</f>
        <v>0</v>
      </c>
      <c r="K435" s="209" t="s">
        <v>154</v>
      </c>
      <c r="L435" s="46"/>
      <c r="M435" s="214" t="s">
        <v>19</v>
      </c>
      <c r="N435" s="215" t="s">
        <v>48</v>
      </c>
      <c r="O435" s="87"/>
      <c r="P435" s="216">
        <f>O435*H435</f>
        <v>0</v>
      </c>
      <c r="Q435" s="216">
        <v>0</v>
      </c>
      <c r="R435" s="216">
        <f>Q435*H435</f>
        <v>0</v>
      </c>
      <c r="S435" s="216">
        <v>0</v>
      </c>
      <c r="T435" s="217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8" t="s">
        <v>155</v>
      </c>
      <c r="AT435" s="218" t="s">
        <v>150</v>
      </c>
      <c r="AU435" s="218" t="s">
        <v>85</v>
      </c>
      <c r="AY435" s="19" t="s">
        <v>148</v>
      </c>
      <c r="BE435" s="219">
        <f>IF(N435="základní",J435,0)</f>
        <v>0</v>
      </c>
      <c r="BF435" s="219">
        <f>IF(N435="snížená",J435,0)</f>
        <v>0</v>
      </c>
      <c r="BG435" s="219">
        <f>IF(N435="zákl. přenesená",J435,0)</f>
        <v>0</v>
      </c>
      <c r="BH435" s="219">
        <f>IF(N435="sníž. přenesená",J435,0)</f>
        <v>0</v>
      </c>
      <c r="BI435" s="219">
        <f>IF(N435="nulová",J435,0)</f>
        <v>0</v>
      </c>
      <c r="BJ435" s="19" t="s">
        <v>155</v>
      </c>
      <c r="BK435" s="219">
        <f>ROUND(I435*H435,2)</f>
        <v>0</v>
      </c>
      <c r="BL435" s="19" t="s">
        <v>155</v>
      </c>
      <c r="BM435" s="218" t="s">
        <v>599</v>
      </c>
    </row>
    <row r="436" s="2" customFormat="1">
      <c r="A436" s="40"/>
      <c r="B436" s="41"/>
      <c r="C436" s="42"/>
      <c r="D436" s="220" t="s">
        <v>157</v>
      </c>
      <c r="E436" s="42"/>
      <c r="F436" s="221" t="s">
        <v>600</v>
      </c>
      <c r="G436" s="42"/>
      <c r="H436" s="42"/>
      <c r="I436" s="222"/>
      <c r="J436" s="42"/>
      <c r="K436" s="42"/>
      <c r="L436" s="46"/>
      <c r="M436" s="223"/>
      <c r="N436" s="224"/>
      <c r="O436" s="87"/>
      <c r="P436" s="87"/>
      <c r="Q436" s="87"/>
      <c r="R436" s="87"/>
      <c r="S436" s="87"/>
      <c r="T436" s="88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157</v>
      </c>
      <c r="AU436" s="19" t="s">
        <v>85</v>
      </c>
    </row>
    <row r="437" s="2" customFormat="1">
      <c r="A437" s="40"/>
      <c r="B437" s="41"/>
      <c r="C437" s="42"/>
      <c r="D437" s="225" t="s">
        <v>159</v>
      </c>
      <c r="E437" s="42"/>
      <c r="F437" s="226" t="s">
        <v>601</v>
      </c>
      <c r="G437" s="42"/>
      <c r="H437" s="42"/>
      <c r="I437" s="222"/>
      <c r="J437" s="42"/>
      <c r="K437" s="42"/>
      <c r="L437" s="46"/>
      <c r="M437" s="223"/>
      <c r="N437" s="224"/>
      <c r="O437" s="87"/>
      <c r="P437" s="87"/>
      <c r="Q437" s="87"/>
      <c r="R437" s="87"/>
      <c r="S437" s="87"/>
      <c r="T437" s="88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159</v>
      </c>
      <c r="AU437" s="19" t="s">
        <v>85</v>
      </c>
    </row>
    <row r="438" s="13" customFormat="1">
      <c r="A438" s="13"/>
      <c r="B438" s="227"/>
      <c r="C438" s="228"/>
      <c r="D438" s="220" t="s">
        <v>161</v>
      </c>
      <c r="E438" s="229" t="s">
        <v>19</v>
      </c>
      <c r="F438" s="230" t="s">
        <v>602</v>
      </c>
      <c r="G438" s="228"/>
      <c r="H438" s="231">
        <v>630</v>
      </c>
      <c r="I438" s="232"/>
      <c r="J438" s="228"/>
      <c r="K438" s="228"/>
      <c r="L438" s="233"/>
      <c r="M438" s="234"/>
      <c r="N438" s="235"/>
      <c r="O438" s="235"/>
      <c r="P438" s="235"/>
      <c r="Q438" s="235"/>
      <c r="R438" s="235"/>
      <c r="S438" s="235"/>
      <c r="T438" s="236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7" t="s">
        <v>161</v>
      </c>
      <c r="AU438" s="237" t="s">
        <v>85</v>
      </c>
      <c r="AV438" s="13" t="s">
        <v>85</v>
      </c>
      <c r="AW438" s="13" t="s">
        <v>36</v>
      </c>
      <c r="AX438" s="13" t="s">
        <v>83</v>
      </c>
      <c r="AY438" s="237" t="s">
        <v>148</v>
      </c>
    </row>
    <row r="439" s="2" customFormat="1" ht="16.5" customHeight="1">
      <c r="A439" s="40"/>
      <c r="B439" s="41"/>
      <c r="C439" s="207" t="s">
        <v>603</v>
      </c>
      <c r="D439" s="207" t="s">
        <v>150</v>
      </c>
      <c r="E439" s="208" t="s">
        <v>604</v>
      </c>
      <c r="F439" s="209" t="s">
        <v>605</v>
      </c>
      <c r="G439" s="210" t="s">
        <v>550</v>
      </c>
      <c r="H439" s="211">
        <v>180</v>
      </c>
      <c r="I439" s="212"/>
      <c r="J439" s="213">
        <f>ROUND(I439*H439,2)</f>
        <v>0</v>
      </c>
      <c r="K439" s="209" t="s">
        <v>154</v>
      </c>
      <c r="L439" s="46"/>
      <c r="M439" s="214" t="s">
        <v>19</v>
      </c>
      <c r="N439" s="215" t="s">
        <v>48</v>
      </c>
      <c r="O439" s="87"/>
      <c r="P439" s="216">
        <f>O439*H439</f>
        <v>0</v>
      </c>
      <c r="Q439" s="216">
        <v>0</v>
      </c>
      <c r="R439" s="216">
        <f>Q439*H439</f>
        <v>0</v>
      </c>
      <c r="S439" s="216">
        <v>0</v>
      </c>
      <c r="T439" s="217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8" t="s">
        <v>155</v>
      </c>
      <c r="AT439" s="218" t="s">
        <v>150</v>
      </c>
      <c r="AU439" s="218" t="s">
        <v>85</v>
      </c>
      <c r="AY439" s="19" t="s">
        <v>148</v>
      </c>
      <c r="BE439" s="219">
        <f>IF(N439="základní",J439,0)</f>
        <v>0</v>
      </c>
      <c r="BF439" s="219">
        <f>IF(N439="snížená",J439,0)</f>
        <v>0</v>
      </c>
      <c r="BG439" s="219">
        <f>IF(N439="zákl. přenesená",J439,0)</f>
        <v>0</v>
      </c>
      <c r="BH439" s="219">
        <f>IF(N439="sníž. přenesená",J439,0)</f>
        <v>0</v>
      </c>
      <c r="BI439" s="219">
        <f>IF(N439="nulová",J439,0)</f>
        <v>0</v>
      </c>
      <c r="BJ439" s="19" t="s">
        <v>155</v>
      </c>
      <c r="BK439" s="219">
        <f>ROUND(I439*H439,2)</f>
        <v>0</v>
      </c>
      <c r="BL439" s="19" t="s">
        <v>155</v>
      </c>
      <c r="BM439" s="218" t="s">
        <v>606</v>
      </c>
    </row>
    <row r="440" s="2" customFormat="1">
      <c r="A440" s="40"/>
      <c r="B440" s="41"/>
      <c r="C440" s="42"/>
      <c r="D440" s="220" t="s">
        <v>157</v>
      </c>
      <c r="E440" s="42"/>
      <c r="F440" s="221" t="s">
        <v>607</v>
      </c>
      <c r="G440" s="42"/>
      <c r="H440" s="42"/>
      <c r="I440" s="222"/>
      <c r="J440" s="42"/>
      <c r="K440" s="42"/>
      <c r="L440" s="46"/>
      <c r="M440" s="223"/>
      <c r="N440" s="224"/>
      <c r="O440" s="87"/>
      <c r="P440" s="87"/>
      <c r="Q440" s="87"/>
      <c r="R440" s="87"/>
      <c r="S440" s="87"/>
      <c r="T440" s="88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157</v>
      </c>
      <c r="AU440" s="19" t="s">
        <v>85</v>
      </c>
    </row>
    <row r="441" s="2" customFormat="1">
      <c r="A441" s="40"/>
      <c r="B441" s="41"/>
      <c r="C441" s="42"/>
      <c r="D441" s="225" t="s">
        <v>159</v>
      </c>
      <c r="E441" s="42"/>
      <c r="F441" s="226" t="s">
        <v>608</v>
      </c>
      <c r="G441" s="42"/>
      <c r="H441" s="42"/>
      <c r="I441" s="222"/>
      <c r="J441" s="42"/>
      <c r="K441" s="42"/>
      <c r="L441" s="46"/>
      <c r="M441" s="223"/>
      <c r="N441" s="224"/>
      <c r="O441" s="87"/>
      <c r="P441" s="87"/>
      <c r="Q441" s="87"/>
      <c r="R441" s="87"/>
      <c r="S441" s="87"/>
      <c r="T441" s="88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159</v>
      </c>
      <c r="AU441" s="19" t="s">
        <v>85</v>
      </c>
    </row>
    <row r="442" s="13" customFormat="1">
      <c r="A442" s="13"/>
      <c r="B442" s="227"/>
      <c r="C442" s="228"/>
      <c r="D442" s="220" t="s">
        <v>161</v>
      </c>
      <c r="E442" s="229" t="s">
        <v>19</v>
      </c>
      <c r="F442" s="230" t="s">
        <v>609</v>
      </c>
      <c r="G442" s="228"/>
      <c r="H442" s="231">
        <v>180</v>
      </c>
      <c r="I442" s="232"/>
      <c r="J442" s="228"/>
      <c r="K442" s="228"/>
      <c r="L442" s="233"/>
      <c r="M442" s="234"/>
      <c r="N442" s="235"/>
      <c r="O442" s="235"/>
      <c r="P442" s="235"/>
      <c r="Q442" s="235"/>
      <c r="R442" s="235"/>
      <c r="S442" s="235"/>
      <c r="T442" s="236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7" t="s">
        <v>161</v>
      </c>
      <c r="AU442" s="237" t="s">
        <v>85</v>
      </c>
      <c r="AV442" s="13" t="s">
        <v>85</v>
      </c>
      <c r="AW442" s="13" t="s">
        <v>36</v>
      </c>
      <c r="AX442" s="13" t="s">
        <v>83</v>
      </c>
      <c r="AY442" s="237" t="s">
        <v>148</v>
      </c>
    </row>
    <row r="443" s="2" customFormat="1" ht="16.5" customHeight="1">
      <c r="A443" s="40"/>
      <c r="B443" s="41"/>
      <c r="C443" s="271" t="s">
        <v>610</v>
      </c>
      <c r="D443" s="271" t="s">
        <v>250</v>
      </c>
      <c r="E443" s="272" t="s">
        <v>611</v>
      </c>
      <c r="F443" s="273" t="s">
        <v>612</v>
      </c>
      <c r="G443" s="274" t="s">
        <v>550</v>
      </c>
      <c r="H443" s="275">
        <v>1</v>
      </c>
      <c r="I443" s="276"/>
      <c r="J443" s="277">
        <f>ROUND(I443*H443,2)</f>
        <v>0</v>
      </c>
      <c r="K443" s="273" t="s">
        <v>19</v>
      </c>
      <c r="L443" s="278"/>
      <c r="M443" s="279" t="s">
        <v>19</v>
      </c>
      <c r="N443" s="280" t="s">
        <v>48</v>
      </c>
      <c r="O443" s="87"/>
      <c r="P443" s="216">
        <f>O443*H443</f>
        <v>0</v>
      </c>
      <c r="Q443" s="216">
        <v>0.0050000000000000001</v>
      </c>
      <c r="R443" s="216">
        <f>Q443*H443</f>
        <v>0.0050000000000000001</v>
      </c>
      <c r="S443" s="216">
        <v>0</v>
      </c>
      <c r="T443" s="217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8" t="s">
        <v>222</v>
      </c>
      <c r="AT443" s="218" t="s">
        <v>250</v>
      </c>
      <c r="AU443" s="218" t="s">
        <v>85</v>
      </c>
      <c r="AY443" s="19" t="s">
        <v>148</v>
      </c>
      <c r="BE443" s="219">
        <f>IF(N443="základní",J443,0)</f>
        <v>0</v>
      </c>
      <c r="BF443" s="219">
        <f>IF(N443="snížená",J443,0)</f>
        <v>0</v>
      </c>
      <c r="BG443" s="219">
        <f>IF(N443="zákl. přenesená",J443,0)</f>
        <v>0</v>
      </c>
      <c r="BH443" s="219">
        <f>IF(N443="sníž. přenesená",J443,0)</f>
        <v>0</v>
      </c>
      <c r="BI443" s="219">
        <f>IF(N443="nulová",J443,0)</f>
        <v>0</v>
      </c>
      <c r="BJ443" s="19" t="s">
        <v>155</v>
      </c>
      <c r="BK443" s="219">
        <f>ROUND(I443*H443,2)</f>
        <v>0</v>
      </c>
      <c r="BL443" s="19" t="s">
        <v>155</v>
      </c>
      <c r="BM443" s="218" t="s">
        <v>613</v>
      </c>
    </row>
    <row r="444" s="2" customFormat="1">
      <c r="A444" s="40"/>
      <c r="B444" s="41"/>
      <c r="C444" s="42"/>
      <c r="D444" s="220" t="s">
        <v>157</v>
      </c>
      <c r="E444" s="42"/>
      <c r="F444" s="221" t="s">
        <v>612</v>
      </c>
      <c r="G444" s="42"/>
      <c r="H444" s="42"/>
      <c r="I444" s="222"/>
      <c r="J444" s="42"/>
      <c r="K444" s="42"/>
      <c r="L444" s="46"/>
      <c r="M444" s="223"/>
      <c r="N444" s="224"/>
      <c r="O444" s="87"/>
      <c r="P444" s="87"/>
      <c r="Q444" s="87"/>
      <c r="R444" s="87"/>
      <c r="S444" s="87"/>
      <c r="T444" s="88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157</v>
      </c>
      <c r="AU444" s="19" t="s">
        <v>85</v>
      </c>
    </row>
    <row r="445" s="2" customFormat="1" ht="16.5" customHeight="1">
      <c r="A445" s="40"/>
      <c r="B445" s="41"/>
      <c r="C445" s="271" t="s">
        <v>614</v>
      </c>
      <c r="D445" s="271" t="s">
        <v>250</v>
      </c>
      <c r="E445" s="272" t="s">
        <v>615</v>
      </c>
      <c r="F445" s="273" t="s">
        <v>616</v>
      </c>
      <c r="G445" s="274" t="s">
        <v>550</v>
      </c>
      <c r="H445" s="275">
        <v>6</v>
      </c>
      <c r="I445" s="276"/>
      <c r="J445" s="277">
        <f>ROUND(I445*H445,2)</f>
        <v>0</v>
      </c>
      <c r="K445" s="273" t="s">
        <v>19</v>
      </c>
      <c r="L445" s="278"/>
      <c r="M445" s="279" t="s">
        <v>19</v>
      </c>
      <c r="N445" s="280" t="s">
        <v>48</v>
      </c>
      <c r="O445" s="87"/>
      <c r="P445" s="216">
        <f>O445*H445</f>
        <v>0</v>
      </c>
      <c r="Q445" s="216">
        <v>0.0040000000000000001</v>
      </c>
      <c r="R445" s="216">
        <f>Q445*H445</f>
        <v>0.024</v>
      </c>
      <c r="S445" s="216">
        <v>0</v>
      </c>
      <c r="T445" s="217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8" t="s">
        <v>222</v>
      </c>
      <c r="AT445" s="218" t="s">
        <v>250</v>
      </c>
      <c r="AU445" s="218" t="s">
        <v>85</v>
      </c>
      <c r="AY445" s="19" t="s">
        <v>148</v>
      </c>
      <c r="BE445" s="219">
        <f>IF(N445="základní",J445,0)</f>
        <v>0</v>
      </c>
      <c r="BF445" s="219">
        <f>IF(N445="snížená",J445,0)</f>
        <v>0</v>
      </c>
      <c r="BG445" s="219">
        <f>IF(N445="zákl. přenesená",J445,0)</f>
        <v>0</v>
      </c>
      <c r="BH445" s="219">
        <f>IF(N445="sníž. přenesená",J445,0)</f>
        <v>0</v>
      </c>
      <c r="BI445" s="219">
        <f>IF(N445="nulová",J445,0)</f>
        <v>0</v>
      </c>
      <c r="BJ445" s="19" t="s">
        <v>155</v>
      </c>
      <c r="BK445" s="219">
        <f>ROUND(I445*H445,2)</f>
        <v>0</v>
      </c>
      <c r="BL445" s="19" t="s">
        <v>155</v>
      </c>
      <c r="BM445" s="218" t="s">
        <v>617</v>
      </c>
    </row>
    <row r="446" s="2" customFormat="1">
      <c r="A446" s="40"/>
      <c r="B446" s="41"/>
      <c r="C446" s="42"/>
      <c r="D446" s="220" t="s">
        <v>157</v>
      </c>
      <c r="E446" s="42"/>
      <c r="F446" s="221" t="s">
        <v>616</v>
      </c>
      <c r="G446" s="42"/>
      <c r="H446" s="42"/>
      <c r="I446" s="222"/>
      <c r="J446" s="42"/>
      <c r="K446" s="42"/>
      <c r="L446" s="46"/>
      <c r="M446" s="223"/>
      <c r="N446" s="224"/>
      <c r="O446" s="87"/>
      <c r="P446" s="87"/>
      <c r="Q446" s="87"/>
      <c r="R446" s="87"/>
      <c r="S446" s="87"/>
      <c r="T446" s="88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157</v>
      </c>
      <c r="AU446" s="19" t="s">
        <v>85</v>
      </c>
    </row>
    <row r="447" s="13" customFormat="1">
      <c r="A447" s="13"/>
      <c r="B447" s="227"/>
      <c r="C447" s="228"/>
      <c r="D447" s="220" t="s">
        <v>161</v>
      </c>
      <c r="E447" s="229" t="s">
        <v>19</v>
      </c>
      <c r="F447" s="230" t="s">
        <v>585</v>
      </c>
      <c r="G447" s="228"/>
      <c r="H447" s="231">
        <v>2</v>
      </c>
      <c r="I447" s="232"/>
      <c r="J447" s="228"/>
      <c r="K447" s="228"/>
      <c r="L447" s="233"/>
      <c r="M447" s="234"/>
      <c r="N447" s="235"/>
      <c r="O447" s="235"/>
      <c r="P447" s="235"/>
      <c r="Q447" s="235"/>
      <c r="R447" s="235"/>
      <c r="S447" s="235"/>
      <c r="T447" s="23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7" t="s">
        <v>161</v>
      </c>
      <c r="AU447" s="237" t="s">
        <v>85</v>
      </c>
      <c r="AV447" s="13" t="s">
        <v>85</v>
      </c>
      <c r="AW447" s="13" t="s">
        <v>36</v>
      </c>
      <c r="AX447" s="13" t="s">
        <v>75</v>
      </c>
      <c r="AY447" s="237" t="s">
        <v>148</v>
      </c>
    </row>
    <row r="448" s="13" customFormat="1">
      <c r="A448" s="13"/>
      <c r="B448" s="227"/>
      <c r="C448" s="228"/>
      <c r="D448" s="220" t="s">
        <v>161</v>
      </c>
      <c r="E448" s="229" t="s">
        <v>19</v>
      </c>
      <c r="F448" s="230" t="s">
        <v>586</v>
      </c>
      <c r="G448" s="228"/>
      <c r="H448" s="231">
        <v>2</v>
      </c>
      <c r="I448" s="232"/>
      <c r="J448" s="228"/>
      <c r="K448" s="228"/>
      <c r="L448" s="233"/>
      <c r="M448" s="234"/>
      <c r="N448" s="235"/>
      <c r="O448" s="235"/>
      <c r="P448" s="235"/>
      <c r="Q448" s="235"/>
      <c r="R448" s="235"/>
      <c r="S448" s="235"/>
      <c r="T448" s="236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7" t="s">
        <v>161</v>
      </c>
      <c r="AU448" s="237" t="s">
        <v>85</v>
      </c>
      <c r="AV448" s="13" t="s">
        <v>85</v>
      </c>
      <c r="AW448" s="13" t="s">
        <v>36</v>
      </c>
      <c r="AX448" s="13" t="s">
        <v>75</v>
      </c>
      <c r="AY448" s="237" t="s">
        <v>148</v>
      </c>
    </row>
    <row r="449" s="13" customFormat="1">
      <c r="A449" s="13"/>
      <c r="B449" s="227"/>
      <c r="C449" s="228"/>
      <c r="D449" s="220" t="s">
        <v>161</v>
      </c>
      <c r="E449" s="229" t="s">
        <v>19</v>
      </c>
      <c r="F449" s="230" t="s">
        <v>587</v>
      </c>
      <c r="G449" s="228"/>
      <c r="H449" s="231">
        <v>2</v>
      </c>
      <c r="I449" s="232"/>
      <c r="J449" s="228"/>
      <c r="K449" s="228"/>
      <c r="L449" s="233"/>
      <c r="M449" s="234"/>
      <c r="N449" s="235"/>
      <c r="O449" s="235"/>
      <c r="P449" s="235"/>
      <c r="Q449" s="235"/>
      <c r="R449" s="235"/>
      <c r="S449" s="235"/>
      <c r="T449" s="23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7" t="s">
        <v>161</v>
      </c>
      <c r="AU449" s="237" t="s">
        <v>85</v>
      </c>
      <c r="AV449" s="13" t="s">
        <v>85</v>
      </c>
      <c r="AW449" s="13" t="s">
        <v>36</v>
      </c>
      <c r="AX449" s="13" t="s">
        <v>75</v>
      </c>
      <c r="AY449" s="237" t="s">
        <v>148</v>
      </c>
    </row>
    <row r="450" s="14" customFormat="1">
      <c r="A450" s="14"/>
      <c r="B450" s="239"/>
      <c r="C450" s="240"/>
      <c r="D450" s="220" t="s">
        <v>161</v>
      </c>
      <c r="E450" s="241" t="s">
        <v>19</v>
      </c>
      <c r="F450" s="242" t="s">
        <v>181</v>
      </c>
      <c r="G450" s="240"/>
      <c r="H450" s="243">
        <v>6</v>
      </c>
      <c r="I450" s="244"/>
      <c r="J450" s="240"/>
      <c r="K450" s="240"/>
      <c r="L450" s="245"/>
      <c r="M450" s="246"/>
      <c r="N450" s="247"/>
      <c r="O450" s="247"/>
      <c r="P450" s="247"/>
      <c r="Q450" s="247"/>
      <c r="R450" s="247"/>
      <c r="S450" s="247"/>
      <c r="T450" s="248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49" t="s">
        <v>161</v>
      </c>
      <c r="AU450" s="249" t="s">
        <v>85</v>
      </c>
      <c r="AV450" s="14" t="s">
        <v>155</v>
      </c>
      <c r="AW450" s="14" t="s">
        <v>36</v>
      </c>
      <c r="AX450" s="14" t="s">
        <v>83</v>
      </c>
      <c r="AY450" s="249" t="s">
        <v>148</v>
      </c>
    </row>
    <row r="451" s="2" customFormat="1" ht="16.5" customHeight="1">
      <c r="A451" s="40"/>
      <c r="B451" s="41"/>
      <c r="C451" s="271" t="s">
        <v>618</v>
      </c>
      <c r="D451" s="271" t="s">
        <v>250</v>
      </c>
      <c r="E451" s="272" t="s">
        <v>619</v>
      </c>
      <c r="F451" s="273" t="s">
        <v>620</v>
      </c>
      <c r="G451" s="274" t="s">
        <v>550</v>
      </c>
      <c r="H451" s="275">
        <v>2</v>
      </c>
      <c r="I451" s="276"/>
      <c r="J451" s="277">
        <f>ROUND(I451*H451,2)</f>
        <v>0</v>
      </c>
      <c r="K451" s="273" t="s">
        <v>19</v>
      </c>
      <c r="L451" s="278"/>
      <c r="M451" s="279" t="s">
        <v>19</v>
      </c>
      <c r="N451" s="280" t="s">
        <v>48</v>
      </c>
      <c r="O451" s="87"/>
      <c r="P451" s="216">
        <f>O451*H451</f>
        <v>0</v>
      </c>
      <c r="Q451" s="216">
        <v>0.0080000000000000002</v>
      </c>
      <c r="R451" s="216">
        <f>Q451*H451</f>
        <v>0.016</v>
      </c>
      <c r="S451" s="216">
        <v>0</v>
      </c>
      <c r="T451" s="217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8" t="s">
        <v>222</v>
      </c>
      <c r="AT451" s="218" t="s">
        <v>250</v>
      </c>
      <c r="AU451" s="218" t="s">
        <v>85</v>
      </c>
      <c r="AY451" s="19" t="s">
        <v>148</v>
      </c>
      <c r="BE451" s="219">
        <f>IF(N451="základní",J451,0)</f>
        <v>0</v>
      </c>
      <c r="BF451" s="219">
        <f>IF(N451="snížená",J451,0)</f>
        <v>0</v>
      </c>
      <c r="BG451" s="219">
        <f>IF(N451="zákl. přenesená",J451,0)</f>
        <v>0</v>
      </c>
      <c r="BH451" s="219">
        <f>IF(N451="sníž. přenesená",J451,0)</f>
        <v>0</v>
      </c>
      <c r="BI451" s="219">
        <f>IF(N451="nulová",J451,0)</f>
        <v>0</v>
      </c>
      <c r="BJ451" s="19" t="s">
        <v>155</v>
      </c>
      <c r="BK451" s="219">
        <f>ROUND(I451*H451,2)</f>
        <v>0</v>
      </c>
      <c r="BL451" s="19" t="s">
        <v>155</v>
      </c>
      <c r="BM451" s="218" t="s">
        <v>621</v>
      </c>
    </row>
    <row r="452" s="2" customFormat="1">
      <c r="A452" s="40"/>
      <c r="B452" s="41"/>
      <c r="C452" s="42"/>
      <c r="D452" s="220" t="s">
        <v>157</v>
      </c>
      <c r="E452" s="42"/>
      <c r="F452" s="221" t="s">
        <v>620</v>
      </c>
      <c r="G452" s="42"/>
      <c r="H452" s="42"/>
      <c r="I452" s="222"/>
      <c r="J452" s="42"/>
      <c r="K452" s="42"/>
      <c r="L452" s="46"/>
      <c r="M452" s="223"/>
      <c r="N452" s="224"/>
      <c r="O452" s="87"/>
      <c r="P452" s="87"/>
      <c r="Q452" s="87"/>
      <c r="R452" s="87"/>
      <c r="S452" s="87"/>
      <c r="T452" s="88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157</v>
      </c>
      <c r="AU452" s="19" t="s">
        <v>85</v>
      </c>
    </row>
    <row r="453" s="13" customFormat="1">
      <c r="A453" s="13"/>
      <c r="B453" s="227"/>
      <c r="C453" s="228"/>
      <c r="D453" s="220" t="s">
        <v>161</v>
      </c>
      <c r="E453" s="229" t="s">
        <v>19</v>
      </c>
      <c r="F453" s="230" t="s">
        <v>595</v>
      </c>
      <c r="G453" s="228"/>
      <c r="H453" s="231">
        <v>2</v>
      </c>
      <c r="I453" s="232"/>
      <c r="J453" s="228"/>
      <c r="K453" s="228"/>
      <c r="L453" s="233"/>
      <c r="M453" s="234"/>
      <c r="N453" s="235"/>
      <c r="O453" s="235"/>
      <c r="P453" s="235"/>
      <c r="Q453" s="235"/>
      <c r="R453" s="235"/>
      <c r="S453" s="235"/>
      <c r="T453" s="23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7" t="s">
        <v>161</v>
      </c>
      <c r="AU453" s="237" t="s">
        <v>85</v>
      </c>
      <c r="AV453" s="13" t="s">
        <v>85</v>
      </c>
      <c r="AW453" s="13" t="s">
        <v>36</v>
      </c>
      <c r="AX453" s="13" t="s">
        <v>83</v>
      </c>
      <c r="AY453" s="237" t="s">
        <v>148</v>
      </c>
    </row>
    <row r="454" s="2" customFormat="1" ht="16.5" customHeight="1">
      <c r="A454" s="40"/>
      <c r="B454" s="41"/>
      <c r="C454" s="271" t="s">
        <v>622</v>
      </c>
      <c r="D454" s="271" t="s">
        <v>250</v>
      </c>
      <c r="E454" s="272" t="s">
        <v>623</v>
      </c>
      <c r="F454" s="273" t="s">
        <v>624</v>
      </c>
      <c r="G454" s="274" t="s">
        <v>550</v>
      </c>
      <c r="H454" s="275">
        <v>9</v>
      </c>
      <c r="I454" s="276"/>
      <c r="J454" s="277">
        <f>ROUND(I454*H454,2)</f>
        <v>0</v>
      </c>
      <c r="K454" s="273" t="s">
        <v>154</v>
      </c>
      <c r="L454" s="278"/>
      <c r="M454" s="279" t="s">
        <v>19</v>
      </c>
      <c r="N454" s="280" t="s">
        <v>48</v>
      </c>
      <c r="O454" s="87"/>
      <c r="P454" s="216">
        <f>O454*H454</f>
        <v>0</v>
      </c>
      <c r="Q454" s="216">
        <v>0.0064999999999999997</v>
      </c>
      <c r="R454" s="216">
        <f>Q454*H454</f>
        <v>0.058499999999999996</v>
      </c>
      <c r="S454" s="216">
        <v>0</v>
      </c>
      <c r="T454" s="217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8" t="s">
        <v>222</v>
      </c>
      <c r="AT454" s="218" t="s">
        <v>250</v>
      </c>
      <c r="AU454" s="218" t="s">
        <v>85</v>
      </c>
      <c r="AY454" s="19" t="s">
        <v>148</v>
      </c>
      <c r="BE454" s="219">
        <f>IF(N454="základní",J454,0)</f>
        <v>0</v>
      </c>
      <c r="BF454" s="219">
        <f>IF(N454="snížená",J454,0)</f>
        <v>0</v>
      </c>
      <c r="BG454" s="219">
        <f>IF(N454="zákl. přenesená",J454,0)</f>
        <v>0</v>
      </c>
      <c r="BH454" s="219">
        <f>IF(N454="sníž. přenesená",J454,0)</f>
        <v>0</v>
      </c>
      <c r="BI454" s="219">
        <f>IF(N454="nulová",J454,0)</f>
        <v>0</v>
      </c>
      <c r="BJ454" s="19" t="s">
        <v>155</v>
      </c>
      <c r="BK454" s="219">
        <f>ROUND(I454*H454,2)</f>
        <v>0</v>
      </c>
      <c r="BL454" s="19" t="s">
        <v>155</v>
      </c>
      <c r="BM454" s="218" t="s">
        <v>625</v>
      </c>
    </row>
    <row r="455" s="2" customFormat="1">
      <c r="A455" s="40"/>
      <c r="B455" s="41"/>
      <c r="C455" s="42"/>
      <c r="D455" s="220" t="s">
        <v>157</v>
      </c>
      <c r="E455" s="42"/>
      <c r="F455" s="221" t="s">
        <v>624</v>
      </c>
      <c r="G455" s="42"/>
      <c r="H455" s="42"/>
      <c r="I455" s="222"/>
      <c r="J455" s="42"/>
      <c r="K455" s="42"/>
      <c r="L455" s="46"/>
      <c r="M455" s="223"/>
      <c r="N455" s="224"/>
      <c r="O455" s="87"/>
      <c r="P455" s="87"/>
      <c r="Q455" s="87"/>
      <c r="R455" s="87"/>
      <c r="S455" s="87"/>
      <c r="T455" s="88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157</v>
      </c>
      <c r="AU455" s="19" t="s">
        <v>85</v>
      </c>
    </row>
    <row r="456" s="2" customFormat="1" ht="16.5" customHeight="1">
      <c r="A456" s="40"/>
      <c r="B456" s="41"/>
      <c r="C456" s="271" t="s">
        <v>626</v>
      </c>
      <c r="D456" s="271" t="s">
        <v>250</v>
      </c>
      <c r="E456" s="272" t="s">
        <v>627</v>
      </c>
      <c r="F456" s="273" t="s">
        <v>628</v>
      </c>
      <c r="G456" s="274" t="s">
        <v>550</v>
      </c>
      <c r="H456" s="275">
        <v>9</v>
      </c>
      <c r="I456" s="276"/>
      <c r="J456" s="277">
        <f>ROUND(I456*H456,2)</f>
        <v>0</v>
      </c>
      <c r="K456" s="273" t="s">
        <v>154</v>
      </c>
      <c r="L456" s="278"/>
      <c r="M456" s="279" t="s">
        <v>19</v>
      </c>
      <c r="N456" s="280" t="s">
        <v>48</v>
      </c>
      <c r="O456" s="87"/>
      <c r="P456" s="216">
        <f>O456*H456</f>
        <v>0</v>
      </c>
      <c r="Q456" s="216">
        <v>0.0033</v>
      </c>
      <c r="R456" s="216">
        <f>Q456*H456</f>
        <v>0.029700000000000001</v>
      </c>
      <c r="S456" s="216">
        <v>0</v>
      </c>
      <c r="T456" s="217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8" t="s">
        <v>222</v>
      </c>
      <c r="AT456" s="218" t="s">
        <v>250</v>
      </c>
      <c r="AU456" s="218" t="s">
        <v>85</v>
      </c>
      <c r="AY456" s="19" t="s">
        <v>148</v>
      </c>
      <c r="BE456" s="219">
        <f>IF(N456="základní",J456,0)</f>
        <v>0</v>
      </c>
      <c r="BF456" s="219">
        <f>IF(N456="snížená",J456,0)</f>
        <v>0</v>
      </c>
      <c r="BG456" s="219">
        <f>IF(N456="zákl. přenesená",J456,0)</f>
        <v>0</v>
      </c>
      <c r="BH456" s="219">
        <f>IF(N456="sníž. přenesená",J456,0)</f>
        <v>0</v>
      </c>
      <c r="BI456" s="219">
        <f>IF(N456="nulová",J456,0)</f>
        <v>0</v>
      </c>
      <c r="BJ456" s="19" t="s">
        <v>155</v>
      </c>
      <c r="BK456" s="219">
        <f>ROUND(I456*H456,2)</f>
        <v>0</v>
      </c>
      <c r="BL456" s="19" t="s">
        <v>155</v>
      </c>
      <c r="BM456" s="218" t="s">
        <v>629</v>
      </c>
    </row>
    <row r="457" s="2" customFormat="1">
      <c r="A457" s="40"/>
      <c r="B457" s="41"/>
      <c r="C457" s="42"/>
      <c r="D457" s="220" t="s">
        <v>157</v>
      </c>
      <c r="E457" s="42"/>
      <c r="F457" s="221" t="s">
        <v>628</v>
      </c>
      <c r="G457" s="42"/>
      <c r="H457" s="42"/>
      <c r="I457" s="222"/>
      <c r="J457" s="42"/>
      <c r="K457" s="42"/>
      <c r="L457" s="46"/>
      <c r="M457" s="223"/>
      <c r="N457" s="224"/>
      <c r="O457" s="87"/>
      <c r="P457" s="87"/>
      <c r="Q457" s="87"/>
      <c r="R457" s="87"/>
      <c r="S457" s="87"/>
      <c r="T457" s="88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157</v>
      </c>
      <c r="AU457" s="19" t="s">
        <v>85</v>
      </c>
    </row>
    <row r="458" s="2" customFormat="1" ht="16.5" customHeight="1">
      <c r="A458" s="40"/>
      <c r="B458" s="41"/>
      <c r="C458" s="271" t="s">
        <v>630</v>
      </c>
      <c r="D458" s="271" t="s">
        <v>250</v>
      </c>
      <c r="E458" s="272" t="s">
        <v>631</v>
      </c>
      <c r="F458" s="273" t="s">
        <v>632</v>
      </c>
      <c r="G458" s="274" t="s">
        <v>550</v>
      </c>
      <c r="H458" s="275">
        <v>18</v>
      </c>
      <c r="I458" s="276"/>
      <c r="J458" s="277">
        <f>ROUND(I458*H458,2)</f>
        <v>0</v>
      </c>
      <c r="K458" s="273" t="s">
        <v>154</v>
      </c>
      <c r="L458" s="278"/>
      <c r="M458" s="279" t="s">
        <v>19</v>
      </c>
      <c r="N458" s="280" t="s">
        <v>48</v>
      </c>
      <c r="O458" s="87"/>
      <c r="P458" s="216">
        <f>O458*H458</f>
        <v>0</v>
      </c>
      <c r="Q458" s="216">
        <v>0.00040000000000000002</v>
      </c>
      <c r="R458" s="216">
        <f>Q458*H458</f>
        <v>0.0072000000000000007</v>
      </c>
      <c r="S458" s="216">
        <v>0</v>
      </c>
      <c r="T458" s="217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8" t="s">
        <v>222</v>
      </c>
      <c r="AT458" s="218" t="s">
        <v>250</v>
      </c>
      <c r="AU458" s="218" t="s">
        <v>85</v>
      </c>
      <c r="AY458" s="19" t="s">
        <v>148</v>
      </c>
      <c r="BE458" s="219">
        <f>IF(N458="základní",J458,0)</f>
        <v>0</v>
      </c>
      <c r="BF458" s="219">
        <f>IF(N458="snížená",J458,0)</f>
        <v>0</v>
      </c>
      <c r="BG458" s="219">
        <f>IF(N458="zákl. přenesená",J458,0)</f>
        <v>0</v>
      </c>
      <c r="BH458" s="219">
        <f>IF(N458="sníž. přenesená",J458,0)</f>
        <v>0</v>
      </c>
      <c r="BI458" s="219">
        <f>IF(N458="nulová",J458,0)</f>
        <v>0</v>
      </c>
      <c r="BJ458" s="19" t="s">
        <v>155</v>
      </c>
      <c r="BK458" s="219">
        <f>ROUND(I458*H458,2)</f>
        <v>0</v>
      </c>
      <c r="BL458" s="19" t="s">
        <v>155</v>
      </c>
      <c r="BM458" s="218" t="s">
        <v>633</v>
      </c>
    </row>
    <row r="459" s="2" customFormat="1">
      <c r="A459" s="40"/>
      <c r="B459" s="41"/>
      <c r="C459" s="42"/>
      <c r="D459" s="220" t="s">
        <v>157</v>
      </c>
      <c r="E459" s="42"/>
      <c r="F459" s="221" t="s">
        <v>632</v>
      </c>
      <c r="G459" s="42"/>
      <c r="H459" s="42"/>
      <c r="I459" s="222"/>
      <c r="J459" s="42"/>
      <c r="K459" s="42"/>
      <c r="L459" s="46"/>
      <c r="M459" s="223"/>
      <c r="N459" s="224"/>
      <c r="O459" s="87"/>
      <c r="P459" s="87"/>
      <c r="Q459" s="87"/>
      <c r="R459" s="87"/>
      <c r="S459" s="87"/>
      <c r="T459" s="88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157</v>
      </c>
      <c r="AU459" s="19" t="s">
        <v>85</v>
      </c>
    </row>
    <row r="460" s="2" customFormat="1" ht="16.5" customHeight="1">
      <c r="A460" s="40"/>
      <c r="B460" s="41"/>
      <c r="C460" s="271" t="s">
        <v>634</v>
      </c>
      <c r="D460" s="271" t="s">
        <v>250</v>
      </c>
      <c r="E460" s="272" t="s">
        <v>635</v>
      </c>
      <c r="F460" s="273" t="s">
        <v>636</v>
      </c>
      <c r="G460" s="274" t="s">
        <v>550</v>
      </c>
      <c r="H460" s="275">
        <v>9</v>
      </c>
      <c r="I460" s="276"/>
      <c r="J460" s="277">
        <f>ROUND(I460*H460,2)</f>
        <v>0</v>
      </c>
      <c r="K460" s="273" t="s">
        <v>154</v>
      </c>
      <c r="L460" s="278"/>
      <c r="M460" s="279" t="s">
        <v>19</v>
      </c>
      <c r="N460" s="280" t="s">
        <v>48</v>
      </c>
      <c r="O460" s="87"/>
      <c r="P460" s="216">
        <f>O460*H460</f>
        <v>0</v>
      </c>
      <c r="Q460" s="216">
        <v>0.00014999999999999999</v>
      </c>
      <c r="R460" s="216">
        <f>Q460*H460</f>
        <v>0.0013499999999999999</v>
      </c>
      <c r="S460" s="216">
        <v>0</v>
      </c>
      <c r="T460" s="217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8" t="s">
        <v>222</v>
      </c>
      <c r="AT460" s="218" t="s">
        <v>250</v>
      </c>
      <c r="AU460" s="218" t="s">
        <v>85</v>
      </c>
      <c r="AY460" s="19" t="s">
        <v>148</v>
      </c>
      <c r="BE460" s="219">
        <f>IF(N460="základní",J460,0)</f>
        <v>0</v>
      </c>
      <c r="BF460" s="219">
        <f>IF(N460="snížená",J460,0)</f>
        <v>0</v>
      </c>
      <c r="BG460" s="219">
        <f>IF(N460="zákl. přenesená",J460,0)</f>
        <v>0</v>
      </c>
      <c r="BH460" s="219">
        <f>IF(N460="sníž. přenesená",J460,0)</f>
        <v>0</v>
      </c>
      <c r="BI460" s="219">
        <f>IF(N460="nulová",J460,0)</f>
        <v>0</v>
      </c>
      <c r="BJ460" s="19" t="s">
        <v>155</v>
      </c>
      <c r="BK460" s="219">
        <f>ROUND(I460*H460,2)</f>
        <v>0</v>
      </c>
      <c r="BL460" s="19" t="s">
        <v>155</v>
      </c>
      <c r="BM460" s="218" t="s">
        <v>637</v>
      </c>
    </row>
    <row r="461" s="2" customFormat="1">
      <c r="A461" s="40"/>
      <c r="B461" s="41"/>
      <c r="C461" s="42"/>
      <c r="D461" s="220" t="s">
        <v>157</v>
      </c>
      <c r="E461" s="42"/>
      <c r="F461" s="221" t="s">
        <v>636</v>
      </c>
      <c r="G461" s="42"/>
      <c r="H461" s="42"/>
      <c r="I461" s="222"/>
      <c r="J461" s="42"/>
      <c r="K461" s="42"/>
      <c r="L461" s="46"/>
      <c r="M461" s="223"/>
      <c r="N461" s="224"/>
      <c r="O461" s="87"/>
      <c r="P461" s="87"/>
      <c r="Q461" s="87"/>
      <c r="R461" s="87"/>
      <c r="S461" s="87"/>
      <c r="T461" s="88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157</v>
      </c>
      <c r="AU461" s="19" t="s">
        <v>85</v>
      </c>
    </row>
    <row r="462" s="2" customFormat="1" ht="16.5" customHeight="1">
      <c r="A462" s="40"/>
      <c r="B462" s="41"/>
      <c r="C462" s="207" t="s">
        <v>638</v>
      </c>
      <c r="D462" s="207" t="s">
        <v>150</v>
      </c>
      <c r="E462" s="208" t="s">
        <v>639</v>
      </c>
      <c r="F462" s="209" t="s">
        <v>640</v>
      </c>
      <c r="G462" s="210" t="s">
        <v>443</v>
      </c>
      <c r="H462" s="211">
        <v>115.609</v>
      </c>
      <c r="I462" s="212"/>
      <c r="J462" s="213">
        <f>ROUND(I462*H462,2)</f>
        <v>0</v>
      </c>
      <c r="K462" s="209" t="s">
        <v>154</v>
      </c>
      <c r="L462" s="46"/>
      <c r="M462" s="214" t="s">
        <v>19</v>
      </c>
      <c r="N462" s="215" t="s">
        <v>48</v>
      </c>
      <c r="O462" s="87"/>
      <c r="P462" s="216">
        <f>O462*H462</f>
        <v>0</v>
      </c>
      <c r="Q462" s="216">
        <v>0.0020799999999999998</v>
      </c>
      <c r="R462" s="216">
        <f>Q462*H462</f>
        <v>0.24046671999999997</v>
      </c>
      <c r="S462" s="216">
        <v>0</v>
      </c>
      <c r="T462" s="217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8" t="s">
        <v>155</v>
      </c>
      <c r="AT462" s="218" t="s">
        <v>150</v>
      </c>
      <c r="AU462" s="218" t="s">
        <v>85</v>
      </c>
      <c r="AY462" s="19" t="s">
        <v>148</v>
      </c>
      <c r="BE462" s="219">
        <f>IF(N462="základní",J462,0)</f>
        <v>0</v>
      </c>
      <c r="BF462" s="219">
        <f>IF(N462="snížená",J462,0)</f>
        <v>0</v>
      </c>
      <c r="BG462" s="219">
        <f>IF(N462="zákl. přenesená",J462,0)</f>
        <v>0</v>
      </c>
      <c r="BH462" s="219">
        <f>IF(N462="sníž. přenesená",J462,0)</f>
        <v>0</v>
      </c>
      <c r="BI462" s="219">
        <f>IF(N462="nulová",J462,0)</f>
        <v>0</v>
      </c>
      <c r="BJ462" s="19" t="s">
        <v>155</v>
      </c>
      <c r="BK462" s="219">
        <f>ROUND(I462*H462,2)</f>
        <v>0</v>
      </c>
      <c r="BL462" s="19" t="s">
        <v>155</v>
      </c>
      <c r="BM462" s="218" t="s">
        <v>641</v>
      </c>
    </row>
    <row r="463" s="2" customFormat="1">
      <c r="A463" s="40"/>
      <c r="B463" s="41"/>
      <c r="C463" s="42"/>
      <c r="D463" s="220" t="s">
        <v>157</v>
      </c>
      <c r="E463" s="42"/>
      <c r="F463" s="221" t="s">
        <v>642</v>
      </c>
      <c r="G463" s="42"/>
      <c r="H463" s="42"/>
      <c r="I463" s="222"/>
      <c r="J463" s="42"/>
      <c r="K463" s="42"/>
      <c r="L463" s="46"/>
      <c r="M463" s="223"/>
      <c r="N463" s="224"/>
      <c r="O463" s="87"/>
      <c r="P463" s="87"/>
      <c r="Q463" s="87"/>
      <c r="R463" s="87"/>
      <c r="S463" s="87"/>
      <c r="T463" s="88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157</v>
      </c>
      <c r="AU463" s="19" t="s">
        <v>85</v>
      </c>
    </row>
    <row r="464" s="2" customFormat="1">
      <c r="A464" s="40"/>
      <c r="B464" s="41"/>
      <c r="C464" s="42"/>
      <c r="D464" s="225" t="s">
        <v>159</v>
      </c>
      <c r="E464" s="42"/>
      <c r="F464" s="226" t="s">
        <v>643</v>
      </c>
      <c r="G464" s="42"/>
      <c r="H464" s="42"/>
      <c r="I464" s="222"/>
      <c r="J464" s="42"/>
      <c r="K464" s="42"/>
      <c r="L464" s="46"/>
      <c r="M464" s="223"/>
      <c r="N464" s="224"/>
      <c r="O464" s="87"/>
      <c r="P464" s="87"/>
      <c r="Q464" s="87"/>
      <c r="R464" s="87"/>
      <c r="S464" s="87"/>
      <c r="T464" s="88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159</v>
      </c>
      <c r="AU464" s="19" t="s">
        <v>85</v>
      </c>
    </row>
    <row r="465" s="2" customFormat="1">
      <c r="A465" s="40"/>
      <c r="B465" s="41"/>
      <c r="C465" s="42"/>
      <c r="D465" s="220" t="s">
        <v>168</v>
      </c>
      <c r="E465" s="42"/>
      <c r="F465" s="238" t="s">
        <v>644</v>
      </c>
      <c r="G465" s="42"/>
      <c r="H465" s="42"/>
      <c r="I465" s="222"/>
      <c r="J465" s="42"/>
      <c r="K465" s="42"/>
      <c r="L465" s="46"/>
      <c r="M465" s="223"/>
      <c r="N465" s="224"/>
      <c r="O465" s="87"/>
      <c r="P465" s="87"/>
      <c r="Q465" s="87"/>
      <c r="R465" s="87"/>
      <c r="S465" s="87"/>
      <c r="T465" s="88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T465" s="19" t="s">
        <v>168</v>
      </c>
      <c r="AU465" s="19" t="s">
        <v>85</v>
      </c>
    </row>
    <row r="466" s="13" customFormat="1">
      <c r="A466" s="13"/>
      <c r="B466" s="227"/>
      <c r="C466" s="228"/>
      <c r="D466" s="220" t="s">
        <v>161</v>
      </c>
      <c r="E466" s="229" t="s">
        <v>19</v>
      </c>
      <c r="F466" s="230" t="s">
        <v>645</v>
      </c>
      <c r="G466" s="228"/>
      <c r="H466" s="231">
        <v>115.609</v>
      </c>
      <c r="I466" s="232"/>
      <c r="J466" s="228"/>
      <c r="K466" s="228"/>
      <c r="L466" s="233"/>
      <c r="M466" s="234"/>
      <c r="N466" s="235"/>
      <c r="O466" s="235"/>
      <c r="P466" s="235"/>
      <c r="Q466" s="235"/>
      <c r="R466" s="235"/>
      <c r="S466" s="235"/>
      <c r="T466" s="23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7" t="s">
        <v>161</v>
      </c>
      <c r="AU466" s="237" t="s">
        <v>85</v>
      </c>
      <c r="AV466" s="13" t="s">
        <v>85</v>
      </c>
      <c r="AW466" s="13" t="s">
        <v>36</v>
      </c>
      <c r="AX466" s="13" t="s">
        <v>83</v>
      </c>
      <c r="AY466" s="237" t="s">
        <v>148</v>
      </c>
    </row>
    <row r="467" s="2" customFormat="1" ht="21.75" customHeight="1">
      <c r="A467" s="40"/>
      <c r="B467" s="41"/>
      <c r="C467" s="207" t="s">
        <v>646</v>
      </c>
      <c r="D467" s="207" t="s">
        <v>150</v>
      </c>
      <c r="E467" s="208" t="s">
        <v>647</v>
      </c>
      <c r="F467" s="209" t="s">
        <v>648</v>
      </c>
      <c r="G467" s="210" t="s">
        <v>443</v>
      </c>
      <c r="H467" s="211">
        <v>477.976</v>
      </c>
      <c r="I467" s="212"/>
      <c r="J467" s="213">
        <f>ROUND(I467*H467,2)</f>
        <v>0</v>
      </c>
      <c r="K467" s="209" t="s">
        <v>154</v>
      </c>
      <c r="L467" s="46"/>
      <c r="M467" s="214" t="s">
        <v>19</v>
      </c>
      <c r="N467" s="215" t="s">
        <v>48</v>
      </c>
      <c r="O467" s="87"/>
      <c r="P467" s="216">
        <f>O467*H467</f>
        <v>0</v>
      </c>
      <c r="Q467" s="216">
        <v>0.00122</v>
      </c>
      <c r="R467" s="216">
        <f>Q467*H467</f>
        <v>0.58313071999999999</v>
      </c>
      <c r="S467" s="216">
        <v>0</v>
      </c>
      <c r="T467" s="217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18" t="s">
        <v>155</v>
      </c>
      <c r="AT467" s="218" t="s">
        <v>150</v>
      </c>
      <c r="AU467" s="218" t="s">
        <v>85</v>
      </c>
      <c r="AY467" s="19" t="s">
        <v>148</v>
      </c>
      <c r="BE467" s="219">
        <f>IF(N467="základní",J467,0)</f>
        <v>0</v>
      </c>
      <c r="BF467" s="219">
        <f>IF(N467="snížená",J467,0)</f>
        <v>0</v>
      </c>
      <c r="BG467" s="219">
        <f>IF(N467="zákl. přenesená",J467,0)</f>
        <v>0</v>
      </c>
      <c r="BH467" s="219">
        <f>IF(N467="sníž. přenesená",J467,0)</f>
        <v>0</v>
      </c>
      <c r="BI467" s="219">
        <f>IF(N467="nulová",J467,0)</f>
        <v>0</v>
      </c>
      <c r="BJ467" s="19" t="s">
        <v>155</v>
      </c>
      <c r="BK467" s="219">
        <f>ROUND(I467*H467,2)</f>
        <v>0</v>
      </c>
      <c r="BL467" s="19" t="s">
        <v>155</v>
      </c>
      <c r="BM467" s="218" t="s">
        <v>649</v>
      </c>
    </row>
    <row r="468" s="2" customFormat="1">
      <c r="A468" s="40"/>
      <c r="B468" s="41"/>
      <c r="C468" s="42"/>
      <c r="D468" s="220" t="s">
        <v>157</v>
      </c>
      <c r="E468" s="42"/>
      <c r="F468" s="221" t="s">
        <v>650</v>
      </c>
      <c r="G468" s="42"/>
      <c r="H468" s="42"/>
      <c r="I468" s="222"/>
      <c r="J468" s="42"/>
      <c r="K468" s="42"/>
      <c r="L468" s="46"/>
      <c r="M468" s="223"/>
      <c r="N468" s="224"/>
      <c r="O468" s="87"/>
      <c r="P468" s="87"/>
      <c r="Q468" s="87"/>
      <c r="R468" s="87"/>
      <c r="S468" s="87"/>
      <c r="T468" s="88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157</v>
      </c>
      <c r="AU468" s="19" t="s">
        <v>85</v>
      </c>
    </row>
    <row r="469" s="2" customFormat="1">
      <c r="A469" s="40"/>
      <c r="B469" s="41"/>
      <c r="C469" s="42"/>
      <c r="D469" s="225" t="s">
        <v>159</v>
      </c>
      <c r="E469" s="42"/>
      <c r="F469" s="226" t="s">
        <v>651</v>
      </c>
      <c r="G469" s="42"/>
      <c r="H469" s="42"/>
      <c r="I469" s="222"/>
      <c r="J469" s="42"/>
      <c r="K469" s="42"/>
      <c r="L469" s="46"/>
      <c r="M469" s="223"/>
      <c r="N469" s="224"/>
      <c r="O469" s="87"/>
      <c r="P469" s="87"/>
      <c r="Q469" s="87"/>
      <c r="R469" s="87"/>
      <c r="S469" s="87"/>
      <c r="T469" s="88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159</v>
      </c>
      <c r="AU469" s="19" t="s">
        <v>85</v>
      </c>
    </row>
    <row r="470" s="13" customFormat="1">
      <c r="A470" s="13"/>
      <c r="B470" s="227"/>
      <c r="C470" s="228"/>
      <c r="D470" s="220" t="s">
        <v>161</v>
      </c>
      <c r="E470" s="229" t="s">
        <v>19</v>
      </c>
      <c r="F470" s="230" t="s">
        <v>652</v>
      </c>
      <c r="G470" s="228"/>
      <c r="H470" s="231">
        <v>477.976</v>
      </c>
      <c r="I470" s="232"/>
      <c r="J470" s="228"/>
      <c r="K470" s="228"/>
      <c r="L470" s="233"/>
      <c r="M470" s="234"/>
      <c r="N470" s="235"/>
      <c r="O470" s="235"/>
      <c r="P470" s="235"/>
      <c r="Q470" s="235"/>
      <c r="R470" s="235"/>
      <c r="S470" s="235"/>
      <c r="T470" s="236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7" t="s">
        <v>161</v>
      </c>
      <c r="AU470" s="237" t="s">
        <v>85</v>
      </c>
      <c r="AV470" s="13" t="s">
        <v>85</v>
      </c>
      <c r="AW470" s="13" t="s">
        <v>36</v>
      </c>
      <c r="AX470" s="13" t="s">
        <v>83</v>
      </c>
      <c r="AY470" s="237" t="s">
        <v>148</v>
      </c>
    </row>
    <row r="471" s="2" customFormat="1" ht="16.5" customHeight="1">
      <c r="A471" s="40"/>
      <c r="B471" s="41"/>
      <c r="C471" s="207" t="s">
        <v>653</v>
      </c>
      <c r="D471" s="207" t="s">
        <v>150</v>
      </c>
      <c r="E471" s="208" t="s">
        <v>654</v>
      </c>
      <c r="F471" s="209" t="s">
        <v>655</v>
      </c>
      <c r="G471" s="210" t="s">
        <v>174</v>
      </c>
      <c r="H471" s="211">
        <v>65.131</v>
      </c>
      <c r="I471" s="212"/>
      <c r="J471" s="213">
        <f>ROUND(I471*H471,2)</f>
        <v>0</v>
      </c>
      <c r="K471" s="209" t="s">
        <v>154</v>
      </c>
      <c r="L471" s="46"/>
      <c r="M471" s="214" t="s">
        <v>19</v>
      </c>
      <c r="N471" s="215" t="s">
        <v>48</v>
      </c>
      <c r="O471" s="87"/>
      <c r="P471" s="216">
        <f>O471*H471</f>
        <v>0</v>
      </c>
      <c r="Q471" s="216">
        <v>0.12</v>
      </c>
      <c r="R471" s="216">
        <f>Q471*H471</f>
        <v>7.8157199999999998</v>
      </c>
      <c r="S471" s="216">
        <v>2.4900000000000002</v>
      </c>
      <c r="T471" s="217">
        <f>S471*H471</f>
        <v>162.17619000000002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8" t="s">
        <v>155</v>
      </c>
      <c r="AT471" s="218" t="s">
        <v>150</v>
      </c>
      <c r="AU471" s="218" t="s">
        <v>85</v>
      </c>
      <c r="AY471" s="19" t="s">
        <v>148</v>
      </c>
      <c r="BE471" s="219">
        <f>IF(N471="základní",J471,0)</f>
        <v>0</v>
      </c>
      <c r="BF471" s="219">
        <f>IF(N471="snížená",J471,0)</f>
        <v>0</v>
      </c>
      <c r="BG471" s="219">
        <f>IF(N471="zákl. přenesená",J471,0)</f>
        <v>0</v>
      </c>
      <c r="BH471" s="219">
        <f>IF(N471="sníž. přenesená",J471,0)</f>
        <v>0</v>
      </c>
      <c r="BI471" s="219">
        <f>IF(N471="nulová",J471,0)</f>
        <v>0</v>
      </c>
      <c r="BJ471" s="19" t="s">
        <v>155</v>
      </c>
      <c r="BK471" s="219">
        <f>ROUND(I471*H471,2)</f>
        <v>0</v>
      </c>
      <c r="BL471" s="19" t="s">
        <v>155</v>
      </c>
      <c r="BM471" s="218" t="s">
        <v>656</v>
      </c>
    </row>
    <row r="472" s="2" customFormat="1">
      <c r="A472" s="40"/>
      <c r="B472" s="41"/>
      <c r="C472" s="42"/>
      <c r="D472" s="220" t="s">
        <v>157</v>
      </c>
      <c r="E472" s="42"/>
      <c r="F472" s="221" t="s">
        <v>657</v>
      </c>
      <c r="G472" s="42"/>
      <c r="H472" s="42"/>
      <c r="I472" s="222"/>
      <c r="J472" s="42"/>
      <c r="K472" s="42"/>
      <c r="L472" s="46"/>
      <c r="M472" s="223"/>
      <c r="N472" s="224"/>
      <c r="O472" s="87"/>
      <c r="P472" s="87"/>
      <c r="Q472" s="87"/>
      <c r="R472" s="87"/>
      <c r="S472" s="87"/>
      <c r="T472" s="88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157</v>
      </c>
      <c r="AU472" s="19" t="s">
        <v>85</v>
      </c>
    </row>
    <row r="473" s="2" customFormat="1">
      <c r="A473" s="40"/>
      <c r="B473" s="41"/>
      <c r="C473" s="42"/>
      <c r="D473" s="225" t="s">
        <v>159</v>
      </c>
      <c r="E473" s="42"/>
      <c r="F473" s="226" t="s">
        <v>658</v>
      </c>
      <c r="G473" s="42"/>
      <c r="H473" s="42"/>
      <c r="I473" s="222"/>
      <c r="J473" s="42"/>
      <c r="K473" s="42"/>
      <c r="L473" s="46"/>
      <c r="M473" s="223"/>
      <c r="N473" s="224"/>
      <c r="O473" s="87"/>
      <c r="P473" s="87"/>
      <c r="Q473" s="87"/>
      <c r="R473" s="87"/>
      <c r="S473" s="87"/>
      <c r="T473" s="88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159</v>
      </c>
      <c r="AU473" s="19" t="s">
        <v>85</v>
      </c>
    </row>
    <row r="474" s="13" customFormat="1">
      <c r="A474" s="13"/>
      <c r="B474" s="227"/>
      <c r="C474" s="228"/>
      <c r="D474" s="220" t="s">
        <v>161</v>
      </c>
      <c r="E474" s="229" t="s">
        <v>19</v>
      </c>
      <c r="F474" s="230" t="s">
        <v>659</v>
      </c>
      <c r="G474" s="228"/>
      <c r="H474" s="231">
        <v>65.131</v>
      </c>
      <c r="I474" s="232"/>
      <c r="J474" s="228"/>
      <c r="K474" s="228"/>
      <c r="L474" s="233"/>
      <c r="M474" s="234"/>
      <c r="N474" s="235"/>
      <c r="O474" s="235"/>
      <c r="P474" s="235"/>
      <c r="Q474" s="235"/>
      <c r="R474" s="235"/>
      <c r="S474" s="235"/>
      <c r="T474" s="23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7" t="s">
        <v>161</v>
      </c>
      <c r="AU474" s="237" t="s">
        <v>85</v>
      </c>
      <c r="AV474" s="13" t="s">
        <v>85</v>
      </c>
      <c r="AW474" s="13" t="s">
        <v>36</v>
      </c>
      <c r="AX474" s="13" t="s">
        <v>83</v>
      </c>
      <c r="AY474" s="237" t="s">
        <v>148</v>
      </c>
    </row>
    <row r="475" s="12" customFormat="1" ht="22.8" customHeight="1">
      <c r="A475" s="12"/>
      <c r="B475" s="191"/>
      <c r="C475" s="192"/>
      <c r="D475" s="193" t="s">
        <v>74</v>
      </c>
      <c r="E475" s="205" t="s">
        <v>660</v>
      </c>
      <c r="F475" s="205" t="s">
        <v>661</v>
      </c>
      <c r="G475" s="192"/>
      <c r="H475" s="192"/>
      <c r="I475" s="195"/>
      <c r="J475" s="206">
        <f>BK475</f>
        <v>0</v>
      </c>
      <c r="K475" s="192"/>
      <c r="L475" s="197"/>
      <c r="M475" s="198"/>
      <c r="N475" s="199"/>
      <c r="O475" s="199"/>
      <c r="P475" s="200">
        <f>SUM(P476:P534)</f>
        <v>0</v>
      </c>
      <c r="Q475" s="199"/>
      <c r="R475" s="200">
        <f>SUM(R476:R534)</f>
        <v>0</v>
      </c>
      <c r="S475" s="199"/>
      <c r="T475" s="201">
        <f>SUM(T476:T534)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02" t="s">
        <v>83</v>
      </c>
      <c r="AT475" s="203" t="s">
        <v>74</v>
      </c>
      <c r="AU475" s="203" t="s">
        <v>83</v>
      </c>
      <c r="AY475" s="202" t="s">
        <v>148</v>
      </c>
      <c r="BK475" s="204">
        <f>SUM(BK476:BK534)</f>
        <v>0</v>
      </c>
    </row>
    <row r="476" s="2" customFormat="1" ht="16.5" customHeight="1">
      <c r="A476" s="40"/>
      <c r="B476" s="41"/>
      <c r="C476" s="207" t="s">
        <v>662</v>
      </c>
      <c r="D476" s="207" t="s">
        <v>150</v>
      </c>
      <c r="E476" s="208" t="s">
        <v>663</v>
      </c>
      <c r="F476" s="209" t="s">
        <v>664</v>
      </c>
      <c r="G476" s="210" t="s">
        <v>421</v>
      </c>
      <c r="H476" s="211">
        <v>1559.6600000000001</v>
      </c>
      <c r="I476" s="212"/>
      <c r="J476" s="213">
        <f>ROUND(I476*H476,2)</f>
        <v>0</v>
      </c>
      <c r="K476" s="209" t="s">
        <v>154</v>
      </c>
      <c r="L476" s="46"/>
      <c r="M476" s="214" t="s">
        <v>19</v>
      </c>
      <c r="N476" s="215" t="s">
        <v>48</v>
      </c>
      <c r="O476" s="87"/>
      <c r="P476" s="216">
        <f>O476*H476</f>
        <v>0</v>
      </c>
      <c r="Q476" s="216">
        <v>0</v>
      </c>
      <c r="R476" s="216">
        <f>Q476*H476</f>
        <v>0</v>
      </c>
      <c r="S476" s="216">
        <v>0</v>
      </c>
      <c r="T476" s="217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8" t="s">
        <v>155</v>
      </c>
      <c r="AT476" s="218" t="s">
        <v>150</v>
      </c>
      <c r="AU476" s="218" t="s">
        <v>85</v>
      </c>
      <c r="AY476" s="19" t="s">
        <v>148</v>
      </c>
      <c r="BE476" s="219">
        <f>IF(N476="základní",J476,0)</f>
        <v>0</v>
      </c>
      <c r="BF476" s="219">
        <f>IF(N476="snížená",J476,0)</f>
        <v>0</v>
      </c>
      <c r="BG476" s="219">
        <f>IF(N476="zákl. přenesená",J476,0)</f>
        <v>0</v>
      </c>
      <c r="BH476" s="219">
        <f>IF(N476="sníž. přenesená",J476,0)</f>
        <v>0</v>
      </c>
      <c r="BI476" s="219">
        <f>IF(N476="nulová",J476,0)</f>
        <v>0</v>
      </c>
      <c r="BJ476" s="19" t="s">
        <v>155</v>
      </c>
      <c r="BK476" s="219">
        <f>ROUND(I476*H476,2)</f>
        <v>0</v>
      </c>
      <c r="BL476" s="19" t="s">
        <v>155</v>
      </c>
      <c r="BM476" s="218" t="s">
        <v>665</v>
      </c>
    </row>
    <row r="477" s="2" customFormat="1">
      <c r="A477" s="40"/>
      <c r="B477" s="41"/>
      <c r="C477" s="42"/>
      <c r="D477" s="220" t="s">
        <v>157</v>
      </c>
      <c r="E477" s="42"/>
      <c r="F477" s="221" t="s">
        <v>666</v>
      </c>
      <c r="G477" s="42"/>
      <c r="H477" s="42"/>
      <c r="I477" s="222"/>
      <c r="J477" s="42"/>
      <c r="K477" s="42"/>
      <c r="L477" s="46"/>
      <c r="M477" s="223"/>
      <c r="N477" s="224"/>
      <c r="O477" s="87"/>
      <c r="P477" s="87"/>
      <c r="Q477" s="87"/>
      <c r="R477" s="87"/>
      <c r="S477" s="87"/>
      <c r="T477" s="88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157</v>
      </c>
      <c r="AU477" s="19" t="s">
        <v>85</v>
      </c>
    </row>
    <row r="478" s="2" customFormat="1">
      <c r="A478" s="40"/>
      <c r="B478" s="41"/>
      <c r="C478" s="42"/>
      <c r="D478" s="225" t="s">
        <v>159</v>
      </c>
      <c r="E478" s="42"/>
      <c r="F478" s="226" t="s">
        <v>667</v>
      </c>
      <c r="G478" s="42"/>
      <c r="H478" s="42"/>
      <c r="I478" s="222"/>
      <c r="J478" s="42"/>
      <c r="K478" s="42"/>
      <c r="L478" s="46"/>
      <c r="M478" s="223"/>
      <c r="N478" s="224"/>
      <c r="O478" s="87"/>
      <c r="P478" s="87"/>
      <c r="Q478" s="87"/>
      <c r="R478" s="87"/>
      <c r="S478" s="87"/>
      <c r="T478" s="88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159</v>
      </c>
      <c r="AU478" s="19" t="s">
        <v>85</v>
      </c>
    </row>
    <row r="479" s="2" customFormat="1">
      <c r="A479" s="40"/>
      <c r="B479" s="41"/>
      <c r="C479" s="42"/>
      <c r="D479" s="220" t="s">
        <v>168</v>
      </c>
      <c r="E479" s="42"/>
      <c r="F479" s="238" t="s">
        <v>668</v>
      </c>
      <c r="G479" s="42"/>
      <c r="H479" s="42"/>
      <c r="I479" s="222"/>
      <c r="J479" s="42"/>
      <c r="K479" s="42"/>
      <c r="L479" s="46"/>
      <c r="M479" s="223"/>
      <c r="N479" s="224"/>
      <c r="O479" s="87"/>
      <c r="P479" s="87"/>
      <c r="Q479" s="87"/>
      <c r="R479" s="87"/>
      <c r="S479" s="87"/>
      <c r="T479" s="88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168</v>
      </c>
      <c r="AU479" s="19" t="s">
        <v>85</v>
      </c>
    </row>
    <row r="480" s="15" customFormat="1">
      <c r="A480" s="15"/>
      <c r="B480" s="250"/>
      <c r="C480" s="251"/>
      <c r="D480" s="220" t="s">
        <v>161</v>
      </c>
      <c r="E480" s="252" t="s">
        <v>19</v>
      </c>
      <c r="F480" s="253" t="s">
        <v>262</v>
      </c>
      <c r="G480" s="251"/>
      <c r="H480" s="252" t="s">
        <v>19</v>
      </c>
      <c r="I480" s="254"/>
      <c r="J480" s="251"/>
      <c r="K480" s="251"/>
      <c r="L480" s="255"/>
      <c r="M480" s="256"/>
      <c r="N480" s="257"/>
      <c r="O480" s="257"/>
      <c r="P480" s="257"/>
      <c r="Q480" s="257"/>
      <c r="R480" s="257"/>
      <c r="S480" s="257"/>
      <c r="T480" s="258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59" t="s">
        <v>161</v>
      </c>
      <c r="AU480" s="259" t="s">
        <v>85</v>
      </c>
      <c r="AV480" s="15" t="s">
        <v>83</v>
      </c>
      <c r="AW480" s="15" t="s">
        <v>36</v>
      </c>
      <c r="AX480" s="15" t="s">
        <v>75</v>
      </c>
      <c r="AY480" s="259" t="s">
        <v>148</v>
      </c>
    </row>
    <row r="481" s="13" customFormat="1">
      <c r="A481" s="13"/>
      <c r="B481" s="227"/>
      <c r="C481" s="228"/>
      <c r="D481" s="220" t="s">
        <v>161</v>
      </c>
      <c r="E481" s="229" t="s">
        <v>19</v>
      </c>
      <c r="F481" s="230" t="s">
        <v>669</v>
      </c>
      <c r="G481" s="228"/>
      <c r="H481" s="231">
        <v>1397.4839999999999</v>
      </c>
      <c r="I481" s="232"/>
      <c r="J481" s="228"/>
      <c r="K481" s="228"/>
      <c r="L481" s="233"/>
      <c r="M481" s="234"/>
      <c r="N481" s="235"/>
      <c r="O481" s="235"/>
      <c r="P481" s="235"/>
      <c r="Q481" s="235"/>
      <c r="R481" s="235"/>
      <c r="S481" s="235"/>
      <c r="T481" s="236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37" t="s">
        <v>161</v>
      </c>
      <c r="AU481" s="237" t="s">
        <v>85</v>
      </c>
      <c r="AV481" s="13" t="s">
        <v>85</v>
      </c>
      <c r="AW481" s="13" t="s">
        <v>36</v>
      </c>
      <c r="AX481" s="13" t="s">
        <v>75</v>
      </c>
      <c r="AY481" s="237" t="s">
        <v>148</v>
      </c>
    </row>
    <row r="482" s="15" customFormat="1">
      <c r="A482" s="15"/>
      <c r="B482" s="250"/>
      <c r="C482" s="251"/>
      <c r="D482" s="220" t="s">
        <v>161</v>
      </c>
      <c r="E482" s="252" t="s">
        <v>19</v>
      </c>
      <c r="F482" s="253" t="s">
        <v>264</v>
      </c>
      <c r="G482" s="251"/>
      <c r="H482" s="252" t="s">
        <v>19</v>
      </c>
      <c r="I482" s="254"/>
      <c r="J482" s="251"/>
      <c r="K482" s="251"/>
      <c r="L482" s="255"/>
      <c r="M482" s="256"/>
      <c r="N482" s="257"/>
      <c r="O482" s="257"/>
      <c r="P482" s="257"/>
      <c r="Q482" s="257"/>
      <c r="R482" s="257"/>
      <c r="S482" s="257"/>
      <c r="T482" s="258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59" t="s">
        <v>161</v>
      </c>
      <c r="AU482" s="259" t="s">
        <v>85</v>
      </c>
      <c r="AV482" s="15" t="s">
        <v>83</v>
      </c>
      <c r="AW482" s="15" t="s">
        <v>36</v>
      </c>
      <c r="AX482" s="15" t="s">
        <v>75</v>
      </c>
      <c r="AY482" s="259" t="s">
        <v>148</v>
      </c>
    </row>
    <row r="483" s="13" customFormat="1">
      <c r="A483" s="13"/>
      <c r="B483" s="227"/>
      <c r="C483" s="228"/>
      <c r="D483" s="220" t="s">
        <v>161</v>
      </c>
      <c r="E483" s="229" t="s">
        <v>19</v>
      </c>
      <c r="F483" s="230" t="s">
        <v>670</v>
      </c>
      <c r="G483" s="228"/>
      <c r="H483" s="231">
        <v>162.17599999999999</v>
      </c>
      <c r="I483" s="232"/>
      <c r="J483" s="228"/>
      <c r="K483" s="228"/>
      <c r="L483" s="233"/>
      <c r="M483" s="234"/>
      <c r="N483" s="235"/>
      <c r="O483" s="235"/>
      <c r="P483" s="235"/>
      <c r="Q483" s="235"/>
      <c r="R483" s="235"/>
      <c r="S483" s="235"/>
      <c r="T483" s="236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7" t="s">
        <v>161</v>
      </c>
      <c r="AU483" s="237" t="s">
        <v>85</v>
      </c>
      <c r="AV483" s="13" t="s">
        <v>85</v>
      </c>
      <c r="AW483" s="13" t="s">
        <v>36</v>
      </c>
      <c r="AX483" s="13" t="s">
        <v>75</v>
      </c>
      <c r="AY483" s="237" t="s">
        <v>148</v>
      </c>
    </row>
    <row r="484" s="14" customFormat="1">
      <c r="A484" s="14"/>
      <c r="B484" s="239"/>
      <c r="C484" s="240"/>
      <c r="D484" s="220" t="s">
        <v>161</v>
      </c>
      <c r="E484" s="241" t="s">
        <v>19</v>
      </c>
      <c r="F484" s="242" t="s">
        <v>181</v>
      </c>
      <c r="G484" s="240"/>
      <c r="H484" s="243">
        <v>1559.6600000000001</v>
      </c>
      <c r="I484" s="244"/>
      <c r="J484" s="240"/>
      <c r="K484" s="240"/>
      <c r="L484" s="245"/>
      <c r="M484" s="246"/>
      <c r="N484" s="247"/>
      <c r="O484" s="247"/>
      <c r="P484" s="247"/>
      <c r="Q484" s="247"/>
      <c r="R484" s="247"/>
      <c r="S484" s="247"/>
      <c r="T484" s="248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9" t="s">
        <v>161</v>
      </c>
      <c r="AU484" s="249" t="s">
        <v>85</v>
      </c>
      <c r="AV484" s="14" t="s">
        <v>155</v>
      </c>
      <c r="AW484" s="14" t="s">
        <v>36</v>
      </c>
      <c r="AX484" s="14" t="s">
        <v>83</v>
      </c>
      <c r="AY484" s="249" t="s">
        <v>148</v>
      </c>
    </row>
    <row r="485" s="2" customFormat="1" ht="16.5" customHeight="1">
      <c r="A485" s="40"/>
      <c r="B485" s="41"/>
      <c r="C485" s="207" t="s">
        <v>671</v>
      </c>
      <c r="D485" s="207" t="s">
        <v>150</v>
      </c>
      <c r="E485" s="208" t="s">
        <v>672</v>
      </c>
      <c r="F485" s="209" t="s">
        <v>673</v>
      </c>
      <c r="G485" s="210" t="s">
        <v>421</v>
      </c>
      <c r="H485" s="211">
        <v>32.566000000000003</v>
      </c>
      <c r="I485" s="212"/>
      <c r="J485" s="213">
        <f>ROUND(I485*H485,2)</f>
        <v>0</v>
      </c>
      <c r="K485" s="209" t="s">
        <v>19</v>
      </c>
      <c r="L485" s="46"/>
      <c r="M485" s="214" t="s">
        <v>19</v>
      </c>
      <c r="N485" s="215" t="s">
        <v>48</v>
      </c>
      <c r="O485" s="87"/>
      <c r="P485" s="216">
        <f>O485*H485</f>
        <v>0</v>
      </c>
      <c r="Q485" s="216">
        <v>0</v>
      </c>
      <c r="R485" s="216">
        <f>Q485*H485</f>
        <v>0</v>
      </c>
      <c r="S485" s="216">
        <v>0</v>
      </c>
      <c r="T485" s="217">
        <f>S485*H485</f>
        <v>0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8" t="s">
        <v>155</v>
      </c>
      <c r="AT485" s="218" t="s">
        <v>150</v>
      </c>
      <c r="AU485" s="218" t="s">
        <v>85</v>
      </c>
      <c r="AY485" s="19" t="s">
        <v>148</v>
      </c>
      <c r="BE485" s="219">
        <f>IF(N485="základní",J485,0)</f>
        <v>0</v>
      </c>
      <c r="BF485" s="219">
        <f>IF(N485="snížená",J485,0)</f>
        <v>0</v>
      </c>
      <c r="BG485" s="219">
        <f>IF(N485="zákl. přenesená",J485,0)</f>
        <v>0</v>
      </c>
      <c r="BH485" s="219">
        <f>IF(N485="sníž. přenesená",J485,0)</f>
        <v>0</v>
      </c>
      <c r="BI485" s="219">
        <f>IF(N485="nulová",J485,0)</f>
        <v>0</v>
      </c>
      <c r="BJ485" s="19" t="s">
        <v>155</v>
      </c>
      <c r="BK485" s="219">
        <f>ROUND(I485*H485,2)</f>
        <v>0</v>
      </c>
      <c r="BL485" s="19" t="s">
        <v>155</v>
      </c>
      <c r="BM485" s="218" t="s">
        <v>674</v>
      </c>
    </row>
    <row r="486" s="2" customFormat="1">
      <c r="A486" s="40"/>
      <c r="B486" s="41"/>
      <c r="C486" s="42"/>
      <c r="D486" s="220" t="s">
        <v>157</v>
      </c>
      <c r="E486" s="42"/>
      <c r="F486" s="221" t="s">
        <v>675</v>
      </c>
      <c r="G486" s="42"/>
      <c r="H486" s="42"/>
      <c r="I486" s="222"/>
      <c r="J486" s="42"/>
      <c r="K486" s="42"/>
      <c r="L486" s="46"/>
      <c r="M486" s="223"/>
      <c r="N486" s="224"/>
      <c r="O486" s="87"/>
      <c r="P486" s="87"/>
      <c r="Q486" s="87"/>
      <c r="R486" s="87"/>
      <c r="S486" s="87"/>
      <c r="T486" s="88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157</v>
      </c>
      <c r="AU486" s="19" t="s">
        <v>85</v>
      </c>
    </row>
    <row r="487" s="15" customFormat="1">
      <c r="A487" s="15"/>
      <c r="B487" s="250"/>
      <c r="C487" s="251"/>
      <c r="D487" s="220" t="s">
        <v>161</v>
      </c>
      <c r="E487" s="252" t="s">
        <v>19</v>
      </c>
      <c r="F487" s="253" t="s">
        <v>676</v>
      </c>
      <c r="G487" s="251"/>
      <c r="H487" s="252" t="s">
        <v>19</v>
      </c>
      <c r="I487" s="254"/>
      <c r="J487" s="251"/>
      <c r="K487" s="251"/>
      <c r="L487" s="255"/>
      <c r="M487" s="256"/>
      <c r="N487" s="257"/>
      <c r="O487" s="257"/>
      <c r="P487" s="257"/>
      <c r="Q487" s="257"/>
      <c r="R487" s="257"/>
      <c r="S487" s="257"/>
      <c r="T487" s="258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59" t="s">
        <v>161</v>
      </c>
      <c r="AU487" s="259" t="s">
        <v>85</v>
      </c>
      <c r="AV487" s="15" t="s">
        <v>83</v>
      </c>
      <c r="AW487" s="15" t="s">
        <v>36</v>
      </c>
      <c r="AX487" s="15" t="s">
        <v>75</v>
      </c>
      <c r="AY487" s="259" t="s">
        <v>148</v>
      </c>
    </row>
    <row r="488" s="15" customFormat="1">
      <c r="A488" s="15"/>
      <c r="B488" s="250"/>
      <c r="C488" s="251"/>
      <c r="D488" s="220" t="s">
        <v>161</v>
      </c>
      <c r="E488" s="252" t="s">
        <v>19</v>
      </c>
      <c r="F488" s="253" t="s">
        <v>264</v>
      </c>
      <c r="G488" s="251"/>
      <c r="H488" s="252" t="s">
        <v>19</v>
      </c>
      <c r="I488" s="254"/>
      <c r="J488" s="251"/>
      <c r="K488" s="251"/>
      <c r="L488" s="255"/>
      <c r="M488" s="256"/>
      <c r="N488" s="257"/>
      <c r="O488" s="257"/>
      <c r="P488" s="257"/>
      <c r="Q488" s="257"/>
      <c r="R488" s="257"/>
      <c r="S488" s="257"/>
      <c r="T488" s="258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9" t="s">
        <v>161</v>
      </c>
      <c r="AU488" s="259" t="s">
        <v>85</v>
      </c>
      <c r="AV488" s="15" t="s">
        <v>83</v>
      </c>
      <c r="AW488" s="15" t="s">
        <v>36</v>
      </c>
      <c r="AX488" s="15" t="s">
        <v>75</v>
      </c>
      <c r="AY488" s="259" t="s">
        <v>148</v>
      </c>
    </row>
    <row r="489" s="13" customFormat="1">
      <c r="A489" s="13"/>
      <c r="B489" s="227"/>
      <c r="C489" s="228"/>
      <c r="D489" s="220" t="s">
        <v>161</v>
      </c>
      <c r="E489" s="229" t="s">
        <v>19</v>
      </c>
      <c r="F489" s="230" t="s">
        <v>677</v>
      </c>
      <c r="G489" s="228"/>
      <c r="H489" s="231">
        <v>32.566000000000003</v>
      </c>
      <c r="I489" s="232"/>
      <c r="J489" s="228"/>
      <c r="K489" s="228"/>
      <c r="L489" s="233"/>
      <c r="M489" s="234"/>
      <c r="N489" s="235"/>
      <c r="O489" s="235"/>
      <c r="P489" s="235"/>
      <c r="Q489" s="235"/>
      <c r="R489" s="235"/>
      <c r="S489" s="235"/>
      <c r="T489" s="236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7" t="s">
        <v>161</v>
      </c>
      <c r="AU489" s="237" t="s">
        <v>85</v>
      </c>
      <c r="AV489" s="13" t="s">
        <v>85</v>
      </c>
      <c r="AW489" s="13" t="s">
        <v>36</v>
      </c>
      <c r="AX489" s="13" t="s">
        <v>83</v>
      </c>
      <c r="AY489" s="237" t="s">
        <v>148</v>
      </c>
    </row>
    <row r="490" s="2" customFormat="1" ht="16.5" customHeight="1">
      <c r="A490" s="40"/>
      <c r="B490" s="41"/>
      <c r="C490" s="207" t="s">
        <v>678</v>
      </c>
      <c r="D490" s="207" t="s">
        <v>150</v>
      </c>
      <c r="E490" s="208" t="s">
        <v>679</v>
      </c>
      <c r="F490" s="209" t="s">
        <v>680</v>
      </c>
      <c r="G490" s="210" t="s">
        <v>174</v>
      </c>
      <c r="H490" s="211">
        <v>713.00900000000001</v>
      </c>
      <c r="I490" s="212"/>
      <c r="J490" s="213">
        <f>ROUND(I490*H490,2)</f>
        <v>0</v>
      </c>
      <c r="K490" s="209" t="s">
        <v>19</v>
      </c>
      <c r="L490" s="46"/>
      <c r="M490" s="214" t="s">
        <v>19</v>
      </c>
      <c r="N490" s="215" t="s">
        <v>48</v>
      </c>
      <c r="O490" s="87"/>
      <c r="P490" s="216">
        <f>O490*H490</f>
        <v>0</v>
      </c>
      <c r="Q490" s="216">
        <v>0</v>
      </c>
      <c r="R490" s="216">
        <f>Q490*H490</f>
        <v>0</v>
      </c>
      <c r="S490" s="216">
        <v>0</v>
      </c>
      <c r="T490" s="217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8" t="s">
        <v>155</v>
      </c>
      <c r="AT490" s="218" t="s">
        <v>150</v>
      </c>
      <c r="AU490" s="218" t="s">
        <v>85</v>
      </c>
      <c r="AY490" s="19" t="s">
        <v>148</v>
      </c>
      <c r="BE490" s="219">
        <f>IF(N490="základní",J490,0)</f>
        <v>0</v>
      </c>
      <c r="BF490" s="219">
        <f>IF(N490="snížená",J490,0)</f>
        <v>0</v>
      </c>
      <c r="BG490" s="219">
        <f>IF(N490="zákl. přenesená",J490,0)</f>
        <v>0</v>
      </c>
      <c r="BH490" s="219">
        <f>IF(N490="sníž. přenesená",J490,0)</f>
        <v>0</v>
      </c>
      <c r="BI490" s="219">
        <f>IF(N490="nulová",J490,0)</f>
        <v>0</v>
      </c>
      <c r="BJ490" s="19" t="s">
        <v>155</v>
      </c>
      <c r="BK490" s="219">
        <f>ROUND(I490*H490,2)</f>
        <v>0</v>
      </c>
      <c r="BL490" s="19" t="s">
        <v>155</v>
      </c>
      <c r="BM490" s="218" t="s">
        <v>681</v>
      </c>
    </row>
    <row r="491" s="2" customFormat="1">
      <c r="A491" s="40"/>
      <c r="B491" s="41"/>
      <c r="C491" s="42"/>
      <c r="D491" s="220" t="s">
        <v>157</v>
      </c>
      <c r="E491" s="42"/>
      <c r="F491" s="221" t="s">
        <v>682</v>
      </c>
      <c r="G491" s="42"/>
      <c r="H491" s="42"/>
      <c r="I491" s="222"/>
      <c r="J491" s="42"/>
      <c r="K491" s="42"/>
      <c r="L491" s="46"/>
      <c r="M491" s="223"/>
      <c r="N491" s="224"/>
      <c r="O491" s="87"/>
      <c r="P491" s="87"/>
      <c r="Q491" s="87"/>
      <c r="R491" s="87"/>
      <c r="S491" s="87"/>
      <c r="T491" s="88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157</v>
      </c>
      <c r="AU491" s="19" t="s">
        <v>85</v>
      </c>
    </row>
    <row r="492" s="15" customFormat="1">
      <c r="A492" s="15"/>
      <c r="B492" s="250"/>
      <c r="C492" s="251"/>
      <c r="D492" s="220" t="s">
        <v>161</v>
      </c>
      <c r="E492" s="252" t="s">
        <v>19</v>
      </c>
      <c r="F492" s="253" t="s">
        <v>683</v>
      </c>
      <c r="G492" s="251"/>
      <c r="H492" s="252" t="s">
        <v>19</v>
      </c>
      <c r="I492" s="254"/>
      <c r="J492" s="251"/>
      <c r="K492" s="251"/>
      <c r="L492" s="255"/>
      <c r="M492" s="256"/>
      <c r="N492" s="257"/>
      <c r="O492" s="257"/>
      <c r="P492" s="257"/>
      <c r="Q492" s="257"/>
      <c r="R492" s="257"/>
      <c r="S492" s="257"/>
      <c r="T492" s="258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59" t="s">
        <v>161</v>
      </c>
      <c r="AU492" s="259" t="s">
        <v>85</v>
      </c>
      <c r="AV492" s="15" t="s">
        <v>83</v>
      </c>
      <c r="AW492" s="15" t="s">
        <v>36</v>
      </c>
      <c r="AX492" s="15" t="s">
        <v>75</v>
      </c>
      <c r="AY492" s="259" t="s">
        <v>148</v>
      </c>
    </row>
    <row r="493" s="13" customFormat="1">
      <c r="A493" s="13"/>
      <c r="B493" s="227"/>
      <c r="C493" s="228"/>
      <c r="D493" s="220" t="s">
        <v>161</v>
      </c>
      <c r="E493" s="229" t="s">
        <v>19</v>
      </c>
      <c r="F493" s="230" t="s">
        <v>684</v>
      </c>
      <c r="G493" s="228"/>
      <c r="H493" s="231">
        <v>713.00900000000001</v>
      </c>
      <c r="I493" s="232"/>
      <c r="J493" s="228"/>
      <c r="K493" s="228"/>
      <c r="L493" s="233"/>
      <c r="M493" s="234"/>
      <c r="N493" s="235"/>
      <c r="O493" s="235"/>
      <c r="P493" s="235"/>
      <c r="Q493" s="235"/>
      <c r="R493" s="235"/>
      <c r="S493" s="235"/>
      <c r="T493" s="236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37" t="s">
        <v>161</v>
      </c>
      <c r="AU493" s="237" t="s">
        <v>85</v>
      </c>
      <c r="AV493" s="13" t="s">
        <v>85</v>
      </c>
      <c r="AW493" s="13" t="s">
        <v>36</v>
      </c>
      <c r="AX493" s="13" t="s">
        <v>83</v>
      </c>
      <c r="AY493" s="237" t="s">
        <v>148</v>
      </c>
    </row>
    <row r="494" s="2" customFormat="1" ht="16.5" customHeight="1">
      <c r="A494" s="40"/>
      <c r="B494" s="41"/>
      <c r="C494" s="207" t="s">
        <v>685</v>
      </c>
      <c r="D494" s="207" t="s">
        <v>150</v>
      </c>
      <c r="E494" s="208" t="s">
        <v>686</v>
      </c>
      <c r="F494" s="209" t="s">
        <v>687</v>
      </c>
      <c r="G494" s="210" t="s">
        <v>421</v>
      </c>
      <c r="H494" s="211">
        <v>279.57600000000002</v>
      </c>
      <c r="I494" s="212"/>
      <c r="J494" s="213">
        <f>ROUND(I494*H494,2)</f>
        <v>0</v>
      </c>
      <c r="K494" s="209" t="s">
        <v>19</v>
      </c>
      <c r="L494" s="46"/>
      <c r="M494" s="214" t="s">
        <v>19</v>
      </c>
      <c r="N494" s="215" t="s">
        <v>48</v>
      </c>
      <c r="O494" s="87"/>
      <c r="P494" s="216">
        <f>O494*H494</f>
        <v>0</v>
      </c>
      <c r="Q494" s="216">
        <v>0</v>
      </c>
      <c r="R494" s="216">
        <f>Q494*H494</f>
        <v>0</v>
      </c>
      <c r="S494" s="216">
        <v>0</v>
      </c>
      <c r="T494" s="217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8" t="s">
        <v>155</v>
      </c>
      <c r="AT494" s="218" t="s">
        <v>150</v>
      </c>
      <c r="AU494" s="218" t="s">
        <v>85</v>
      </c>
      <c r="AY494" s="19" t="s">
        <v>148</v>
      </c>
      <c r="BE494" s="219">
        <f>IF(N494="základní",J494,0)</f>
        <v>0</v>
      </c>
      <c r="BF494" s="219">
        <f>IF(N494="snížená",J494,0)</f>
        <v>0</v>
      </c>
      <c r="BG494" s="219">
        <f>IF(N494="zákl. přenesená",J494,0)</f>
        <v>0</v>
      </c>
      <c r="BH494" s="219">
        <f>IF(N494="sníž. přenesená",J494,0)</f>
        <v>0</v>
      </c>
      <c r="BI494" s="219">
        <f>IF(N494="nulová",J494,0)</f>
        <v>0</v>
      </c>
      <c r="BJ494" s="19" t="s">
        <v>155</v>
      </c>
      <c r="BK494" s="219">
        <f>ROUND(I494*H494,2)</f>
        <v>0</v>
      </c>
      <c r="BL494" s="19" t="s">
        <v>155</v>
      </c>
      <c r="BM494" s="218" t="s">
        <v>688</v>
      </c>
    </row>
    <row r="495" s="2" customFormat="1">
      <c r="A495" s="40"/>
      <c r="B495" s="41"/>
      <c r="C495" s="42"/>
      <c r="D495" s="220" t="s">
        <v>157</v>
      </c>
      <c r="E495" s="42"/>
      <c r="F495" s="221" t="s">
        <v>689</v>
      </c>
      <c r="G495" s="42"/>
      <c r="H495" s="42"/>
      <c r="I495" s="222"/>
      <c r="J495" s="42"/>
      <c r="K495" s="42"/>
      <c r="L495" s="46"/>
      <c r="M495" s="223"/>
      <c r="N495" s="224"/>
      <c r="O495" s="87"/>
      <c r="P495" s="87"/>
      <c r="Q495" s="87"/>
      <c r="R495" s="87"/>
      <c r="S495" s="87"/>
      <c r="T495" s="88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157</v>
      </c>
      <c r="AU495" s="19" t="s">
        <v>85</v>
      </c>
    </row>
    <row r="496" s="15" customFormat="1">
      <c r="A496" s="15"/>
      <c r="B496" s="250"/>
      <c r="C496" s="251"/>
      <c r="D496" s="220" t="s">
        <v>161</v>
      </c>
      <c r="E496" s="252" t="s">
        <v>19</v>
      </c>
      <c r="F496" s="253" t="s">
        <v>690</v>
      </c>
      <c r="G496" s="251"/>
      <c r="H496" s="252" t="s">
        <v>19</v>
      </c>
      <c r="I496" s="254"/>
      <c r="J496" s="251"/>
      <c r="K496" s="251"/>
      <c r="L496" s="255"/>
      <c r="M496" s="256"/>
      <c r="N496" s="257"/>
      <c r="O496" s="257"/>
      <c r="P496" s="257"/>
      <c r="Q496" s="257"/>
      <c r="R496" s="257"/>
      <c r="S496" s="257"/>
      <c r="T496" s="258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59" t="s">
        <v>161</v>
      </c>
      <c r="AU496" s="259" t="s">
        <v>85</v>
      </c>
      <c r="AV496" s="15" t="s">
        <v>83</v>
      </c>
      <c r="AW496" s="15" t="s">
        <v>36</v>
      </c>
      <c r="AX496" s="15" t="s">
        <v>75</v>
      </c>
      <c r="AY496" s="259" t="s">
        <v>148</v>
      </c>
    </row>
    <row r="497" s="15" customFormat="1">
      <c r="A497" s="15"/>
      <c r="B497" s="250"/>
      <c r="C497" s="251"/>
      <c r="D497" s="220" t="s">
        <v>161</v>
      </c>
      <c r="E497" s="252" t="s">
        <v>19</v>
      </c>
      <c r="F497" s="253" t="s">
        <v>262</v>
      </c>
      <c r="G497" s="251"/>
      <c r="H497" s="252" t="s">
        <v>19</v>
      </c>
      <c r="I497" s="254"/>
      <c r="J497" s="251"/>
      <c r="K497" s="251"/>
      <c r="L497" s="255"/>
      <c r="M497" s="256"/>
      <c r="N497" s="257"/>
      <c r="O497" s="257"/>
      <c r="P497" s="257"/>
      <c r="Q497" s="257"/>
      <c r="R497" s="257"/>
      <c r="S497" s="257"/>
      <c r="T497" s="258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59" t="s">
        <v>161</v>
      </c>
      <c r="AU497" s="259" t="s">
        <v>85</v>
      </c>
      <c r="AV497" s="15" t="s">
        <v>83</v>
      </c>
      <c r="AW497" s="15" t="s">
        <v>36</v>
      </c>
      <c r="AX497" s="15" t="s">
        <v>75</v>
      </c>
      <c r="AY497" s="259" t="s">
        <v>148</v>
      </c>
    </row>
    <row r="498" s="13" customFormat="1">
      <c r="A498" s="13"/>
      <c r="B498" s="227"/>
      <c r="C498" s="228"/>
      <c r="D498" s="220" t="s">
        <v>161</v>
      </c>
      <c r="E498" s="229" t="s">
        <v>19</v>
      </c>
      <c r="F498" s="230" t="s">
        <v>691</v>
      </c>
      <c r="G498" s="228"/>
      <c r="H498" s="231">
        <v>279.57600000000002</v>
      </c>
      <c r="I498" s="232"/>
      <c r="J498" s="228"/>
      <c r="K498" s="228"/>
      <c r="L498" s="233"/>
      <c r="M498" s="234"/>
      <c r="N498" s="235"/>
      <c r="O498" s="235"/>
      <c r="P498" s="235"/>
      <c r="Q498" s="235"/>
      <c r="R498" s="235"/>
      <c r="S498" s="235"/>
      <c r="T498" s="236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37" t="s">
        <v>161</v>
      </c>
      <c r="AU498" s="237" t="s">
        <v>85</v>
      </c>
      <c r="AV498" s="13" t="s">
        <v>85</v>
      </c>
      <c r="AW498" s="13" t="s">
        <v>36</v>
      </c>
      <c r="AX498" s="13" t="s">
        <v>83</v>
      </c>
      <c r="AY498" s="237" t="s">
        <v>148</v>
      </c>
    </row>
    <row r="499" s="2" customFormat="1" ht="16.5" customHeight="1">
      <c r="A499" s="40"/>
      <c r="B499" s="41"/>
      <c r="C499" s="207" t="s">
        <v>692</v>
      </c>
      <c r="D499" s="207" t="s">
        <v>150</v>
      </c>
      <c r="E499" s="208" t="s">
        <v>693</v>
      </c>
      <c r="F499" s="209" t="s">
        <v>694</v>
      </c>
      <c r="G499" s="210" t="s">
        <v>421</v>
      </c>
      <c r="H499" s="211">
        <v>1691.377</v>
      </c>
      <c r="I499" s="212"/>
      <c r="J499" s="213">
        <f>ROUND(I499*H499,2)</f>
        <v>0</v>
      </c>
      <c r="K499" s="209" t="s">
        <v>154</v>
      </c>
      <c r="L499" s="46"/>
      <c r="M499" s="214" t="s">
        <v>19</v>
      </c>
      <c r="N499" s="215" t="s">
        <v>48</v>
      </c>
      <c r="O499" s="87"/>
      <c r="P499" s="216">
        <f>O499*H499</f>
        <v>0</v>
      </c>
      <c r="Q499" s="216">
        <v>0</v>
      </c>
      <c r="R499" s="216">
        <f>Q499*H499</f>
        <v>0</v>
      </c>
      <c r="S499" s="216">
        <v>0</v>
      </c>
      <c r="T499" s="217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8" t="s">
        <v>155</v>
      </c>
      <c r="AT499" s="218" t="s">
        <v>150</v>
      </c>
      <c r="AU499" s="218" t="s">
        <v>85</v>
      </c>
      <c r="AY499" s="19" t="s">
        <v>148</v>
      </c>
      <c r="BE499" s="219">
        <f>IF(N499="základní",J499,0)</f>
        <v>0</v>
      </c>
      <c r="BF499" s="219">
        <f>IF(N499="snížená",J499,0)</f>
        <v>0</v>
      </c>
      <c r="BG499" s="219">
        <f>IF(N499="zákl. přenesená",J499,0)</f>
        <v>0</v>
      </c>
      <c r="BH499" s="219">
        <f>IF(N499="sníž. přenesená",J499,0)</f>
        <v>0</v>
      </c>
      <c r="BI499" s="219">
        <f>IF(N499="nulová",J499,0)</f>
        <v>0</v>
      </c>
      <c r="BJ499" s="19" t="s">
        <v>155</v>
      </c>
      <c r="BK499" s="219">
        <f>ROUND(I499*H499,2)</f>
        <v>0</v>
      </c>
      <c r="BL499" s="19" t="s">
        <v>155</v>
      </c>
      <c r="BM499" s="218" t="s">
        <v>695</v>
      </c>
    </row>
    <row r="500" s="2" customFormat="1">
      <c r="A500" s="40"/>
      <c r="B500" s="41"/>
      <c r="C500" s="42"/>
      <c r="D500" s="220" t="s">
        <v>157</v>
      </c>
      <c r="E500" s="42"/>
      <c r="F500" s="221" t="s">
        <v>696</v>
      </c>
      <c r="G500" s="42"/>
      <c r="H500" s="42"/>
      <c r="I500" s="222"/>
      <c r="J500" s="42"/>
      <c r="K500" s="42"/>
      <c r="L500" s="46"/>
      <c r="M500" s="223"/>
      <c r="N500" s="224"/>
      <c r="O500" s="87"/>
      <c r="P500" s="87"/>
      <c r="Q500" s="87"/>
      <c r="R500" s="87"/>
      <c r="S500" s="87"/>
      <c r="T500" s="88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157</v>
      </c>
      <c r="AU500" s="19" t="s">
        <v>85</v>
      </c>
    </row>
    <row r="501" s="2" customFormat="1">
      <c r="A501" s="40"/>
      <c r="B501" s="41"/>
      <c r="C501" s="42"/>
      <c r="D501" s="225" t="s">
        <v>159</v>
      </c>
      <c r="E501" s="42"/>
      <c r="F501" s="226" t="s">
        <v>697</v>
      </c>
      <c r="G501" s="42"/>
      <c r="H501" s="42"/>
      <c r="I501" s="222"/>
      <c r="J501" s="42"/>
      <c r="K501" s="42"/>
      <c r="L501" s="46"/>
      <c r="M501" s="223"/>
      <c r="N501" s="224"/>
      <c r="O501" s="87"/>
      <c r="P501" s="87"/>
      <c r="Q501" s="87"/>
      <c r="R501" s="87"/>
      <c r="S501" s="87"/>
      <c r="T501" s="88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159</v>
      </c>
      <c r="AU501" s="19" t="s">
        <v>85</v>
      </c>
    </row>
    <row r="502" s="15" customFormat="1">
      <c r="A502" s="15"/>
      <c r="B502" s="250"/>
      <c r="C502" s="251"/>
      <c r="D502" s="220" t="s">
        <v>161</v>
      </c>
      <c r="E502" s="252" t="s">
        <v>19</v>
      </c>
      <c r="F502" s="253" t="s">
        <v>698</v>
      </c>
      <c r="G502" s="251"/>
      <c r="H502" s="252" t="s">
        <v>19</v>
      </c>
      <c r="I502" s="254"/>
      <c r="J502" s="251"/>
      <c r="K502" s="251"/>
      <c r="L502" s="255"/>
      <c r="M502" s="256"/>
      <c r="N502" s="257"/>
      <c r="O502" s="257"/>
      <c r="P502" s="257"/>
      <c r="Q502" s="257"/>
      <c r="R502" s="257"/>
      <c r="S502" s="257"/>
      <c r="T502" s="258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59" t="s">
        <v>161</v>
      </c>
      <c r="AU502" s="259" t="s">
        <v>85</v>
      </c>
      <c r="AV502" s="15" t="s">
        <v>83</v>
      </c>
      <c r="AW502" s="15" t="s">
        <v>36</v>
      </c>
      <c r="AX502" s="15" t="s">
        <v>75</v>
      </c>
      <c r="AY502" s="259" t="s">
        <v>148</v>
      </c>
    </row>
    <row r="503" s="15" customFormat="1">
      <c r="A503" s="15"/>
      <c r="B503" s="250"/>
      <c r="C503" s="251"/>
      <c r="D503" s="220" t="s">
        <v>161</v>
      </c>
      <c r="E503" s="252" t="s">
        <v>19</v>
      </c>
      <c r="F503" s="253" t="s">
        <v>699</v>
      </c>
      <c r="G503" s="251"/>
      <c r="H503" s="252" t="s">
        <v>19</v>
      </c>
      <c r="I503" s="254"/>
      <c r="J503" s="251"/>
      <c r="K503" s="251"/>
      <c r="L503" s="255"/>
      <c r="M503" s="256"/>
      <c r="N503" s="257"/>
      <c r="O503" s="257"/>
      <c r="P503" s="257"/>
      <c r="Q503" s="257"/>
      <c r="R503" s="257"/>
      <c r="S503" s="257"/>
      <c r="T503" s="258"/>
      <c r="U503" s="15"/>
      <c r="V503" s="15"/>
      <c r="W503" s="15"/>
      <c r="X503" s="15"/>
      <c r="Y503" s="15"/>
      <c r="Z503" s="15"/>
      <c r="AA503" s="15"/>
      <c r="AB503" s="15"/>
      <c r="AC503" s="15"/>
      <c r="AD503" s="15"/>
      <c r="AE503" s="15"/>
      <c r="AT503" s="259" t="s">
        <v>161</v>
      </c>
      <c r="AU503" s="259" t="s">
        <v>85</v>
      </c>
      <c r="AV503" s="15" t="s">
        <v>83</v>
      </c>
      <c r="AW503" s="15" t="s">
        <v>36</v>
      </c>
      <c r="AX503" s="15" t="s">
        <v>75</v>
      </c>
      <c r="AY503" s="259" t="s">
        <v>148</v>
      </c>
    </row>
    <row r="504" s="13" customFormat="1">
      <c r="A504" s="13"/>
      <c r="B504" s="227"/>
      <c r="C504" s="228"/>
      <c r="D504" s="220" t="s">
        <v>161</v>
      </c>
      <c r="E504" s="229" t="s">
        <v>19</v>
      </c>
      <c r="F504" s="230" t="s">
        <v>700</v>
      </c>
      <c r="G504" s="228"/>
      <c r="H504" s="231">
        <v>1118.3030000000001</v>
      </c>
      <c r="I504" s="232"/>
      <c r="J504" s="228"/>
      <c r="K504" s="228"/>
      <c r="L504" s="233"/>
      <c r="M504" s="234"/>
      <c r="N504" s="235"/>
      <c r="O504" s="235"/>
      <c r="P504" s="235"/>
      <c r="Q504" s="235"/>
      <c r="R504" s="235"/>
      <c r="S504" s="235"/>
      <c r="T504" s="236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7" t="s">
        <v>161</v>
      </c>
      <c r="AU504" s="237" t="s">
        <v>85</v>
      </c>
      <c r="AV504" s="13" t="s">
        <v>85</v>
      </c>
      <c r="AW504" s="13" t="s">
        <v>36</v>
      </c>
      <c r="AX504" s="13" t="s">
        <v>75</v>
      </c>
      <c r="AY504" s="237" t="s">
        <v>148</v>
      </c>
    </row>
    <row r="505" s="15" customFormat="1">
      <c r="A505" s="15"/>
      <c r="B505" s="250"/>
      <c r="C505" s="251"/>
      <c r="D505" s="220" t="s">
        <v>161</v>
      </c>
      <c r="E505" s="252" t="s">
        <v>19</v>
      </c>
      <c r="F505" s="253" t="s">
        <v>701</v>
      </c>
      <c r="G505" s="251"/>
      <c r="H505" s="252" t="s">
        <v>19</v>
      </c>
      <c r="I505" s="254"/>
      <c r="J505" s="251"/>
      <c r="K505" s="251"/>
      <c r="L505" s="255"/>
      <c r="M505" s="256"/>
      <c r="N505" s="257"/>
      <c r="O505" s="257"/>
      <c r="P505" s="257"/>
      <c r="Q505" s="257"/>
      <c r="R505" s="257"/>
      <c r="S505" s="257"/>
      <c r="T505" s="258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59" t="s">
        <v>161</v>
      </c>
      <c r="AU505" s="259" t="s">
        <v>85</v>
      </c>
      <c r="AV505" s="15" t="s">
        <v>83</v>
      </c>
      <c r="AW505" s="15" t="s">
        <v>36</v>
      </c>
      <c r="AX505" s="15" t="s">
        <v>75</v>
      </c>
      <c r="AY505" s="259" t="s">
        <v>148</v>
      </c>
    </row>
    <row r="506" s="13" customFormat="1">
      <c r="A506" s="13"/>
      <c r="B506" s="227"/>
      <c r="C506" s="228"/>
      <c r="D506" s="220" t="s">
        <v>161</v>
      </c>
      <c r="E506" s="229" t="s">
        <v>19</v>
      </c>
      <c r="F506" s="230" t="s">
        <v>702</v>
      </c>
      <c r="G506" s="228"/>
      <c r="H506" s="231">
        <v>130.262</v>
      </c>
      <c r="I506" s="232"/>
      <c r="J506" s="228"/>
      <c r="K506" s="228"/>
      <c r="L506" s="233"/>
      <c r="M506" s="234"/>
      <c r="N506" s="235"/>
      <c r="O506" s="235"/>
      <c r="P506" s="235"/>
      <c r="Q506" s="235"/>
      <c r="R506" s="235"/>
      <c r="S506" s="235"/>
      <c r="T506" s="236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7" t="s">
        <v>161</v>
      </c>
      <c r="AU506" s="237" t="s">
        <v>85</v>
      </c>
      <c r="AV506" s="13" t="s">
        <v>85</v>
      </c>
      <c r="AW506" s="13" t="s">
        <v>36</v>
      </c>
      <c r="AX506" s="13" t="s">
        <v>75</v>
      </c>
      <c r="AY506" s="237" t="s">
        <v>148</v>
      </c>
    </row>
    <row r="507" s="16" customFormat="1">
      <c r="A507" s="16"/>
      <c r="B507" s="260"/>
      <c r="C507" s="261"/>
      <c r="D507" s="220" t="s">
        <v>161</v>
      </c>
      <c r="E507" s="262" t="s">
        <v>19</v>
      </c>
      <c r="F507" s="263" t="s">
        <v>214</v>
      </c>
      <c r="G507" s="261"/>
      <c r="H507" s="264">
        <v>1248.5650000000001</v>
      </c>
      <c r="I507" s="265"/>
      <c r="J507" s="261"/>
      <c r="K507" s="261"/>
      <c r="L507" s="266"/>
      <c r="M507" s="267"/>
      <c r="N507" s="268"/>
      <c r="O507" s="268"/>
      <c r="P507" s="268"/>
      <c r="Q507" s="268"/>
      <c r="R507" s="268"/>
      <c r="S507" s="268"/>
      <c r="T507" s="269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T507" s="270" t="s">
        <v>161</v>
      </c>
      <c r="AU507" s="270" t="s">
        <v>85</v>
      </c>
      <c r="AV507" s="16" t="s">
        <v>171</v>
      </c>
      <c r="AW507" s="16" t="s">
        <v>36</v>
      </c>
      <c r="AX507" s="16" t="s">
        <v>75</v>
      </c>
      <c r="AY507" s="270" t="s">
        <v>148</v>
      </c>
    </row>
    <row r="508" s="15" customFormat="1">
      <c r="A508" s="15"/>
      <c r="B508" s="250"/>
      <c r="C508" s="251"/>
      <c r="D508" s="220" t="s">
        <v>161</v>
      </c>
      <c r="E508" s="252" t="s">
        <v>19</v>
      </c>
      <c r="F508" s="253" t="s">
        <v>703</v>
      </c>
      <c r="G508" s="251"/>
      <c r="H508" s="252" t="s">
        <v>19</v>
      </c>
      <c r="I508" s="254"/>
      <c r="J508" s="251"/>
      <c r="K508" s="251"/>
      <c r="L508" s="255"/>
      <c r="M508" s="256"/>
      <c r="N508" s="257"/>
      <c r="O508" s="257"/>
      <c r="P508" s="257"/>
      <c r="Q508" s="257"/>
      <c r="R508" s="257"/>
      <c r="S508" s="257"/>
      <c r="T508" s="258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59" t="s">
        <v>161</v>
      </c>
      <c r="AU508" s="259" t="s">
        <v>85</v>
      </c>
      <c r="AV508" s="15" t="s">
        <v>83</v>
      </c>
      <c r="AW508" s="15" t="s">
        <v>36</v>
      </c>
      <c r="AX508" s="15" t="s">
        <v>75</v>
      </c>
      <c r="AY508" s="259" t="s">
        <v>148</v>
      </c>
    </row>
    <row r="509" s="13" customFormat="1">
      <c r="A509" s="13"/>
      <c r="B509" s="227"/>
      <c r="C509" s="228"/>
      <c r="D509" s="220" t="s">
        <v>161</v>
      </c>
      <c r="E509" s="229" t="s">
        <v>19</v>
      </c>
      <c r="F509" s="230" t="s">
        <v>704</v>
      </c>
      <c r="G509" s="228"/>
      <c r="H509" s="231">
        <v>40.692</v>
      </c>
      <c r="I509" s="232"/>
      <c r="J509" s="228"/>
      <c r="K509" s="228"/>
      <c r="L509" s="233"/>
      <c r="M509" s="234"/>
      <c r="N509" s="235"/>
      <c r="O509" s="235"/>
      <c r="P509" s="235"/>
      <c r="Q509" s="235"/>
      <c r="R509" s="235"/>
      <c r="S509" s="235"/>
      <c r="T509" s="236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7" t="s">
        <v>161</v>
      </c>
      <c r="AU509" s="237" t="s">
        <v>85</v>
      </c>
      <c r="AV509" s="13" t="s">
        <v>85</v>
      </c>
      <c r="AW509" s="13" t="s">
        <v>36</v>
      </c>
      <c r="AX509" s="13" t="s">
        <v>75</v>
      </c>
      <c r="AY509" s="237" t="s">
        <v>148</v>
      </c>
    </row>
    <row r="510" s="16" customFormat="1">
      <c r="A510" s="16"/>
      <c r="B510" s="260"/>
      <c r="C510" s="261"/>
      <c r="D510" s="220" t="s">
        <v>161</v>
      </c>
      <c r="E510" s="262" t="s">
        <v>19</v>
      </c>
      <c r="F510" s="263" t="s">
        <v>214</v>
      </c>
      <c r="G510" s="261"/>
      <c r="H510" s="264">
        <v>40.692</v>
      </c>
      <c r="I510" s="265"/>
      <c r="J510" s="261"/>
      <c r="K510" s="261"/>
      <c r="L510" s="266"/>
      <c r="M510" s="267"/>
      <c r="N510" s="268"/>
      <c r="O510" s="268"/>
      <c r="P510" s="268"/>
      <c r="Q510" s="268"/>
      <c r="R510" s="268"/>
      <c r="S510" s="268"/>
      <c r="T510" s="269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T510" s="270" t="s">
        <v>161</v>
      </c>
      <c r="AU510" s="270" t="s">
        <v>85</v>
      </c>
      <c r="AV510" s="16" t="s">
        <v>171</v>
      </c>
      <c r="AW510" s="16" t="s">
        <v>36</v>
      </c>
      <c r="AX510" s="16" t="s">
        <v>75</v>
      </c>
      <c r="AY510" s="270" t="s">
        <v>148</v>
      </c>
    </row>
    <row r="511" s="15" customFormat="1">
      <c r="A511" s="15"/>
      <c r="B511" s="250"/>
      <c r="C511" s="251"/>
      <c r="D511" s="220" t="s">
        <v>161</v>
      </c>
      <c r="E511" s="252" t="s">
        <v>19</v>
      </c>
      <c r="F511" s="253" t="s">
        <v>705</v>
      </c>
      <c r="G511" s="251"/>
      <c r="H511" s="252" t="s">
        <v>19</v>
      </c>
      <c r="I511" s="254"/>
      <c r="J511" s="251"/>
      <c r="K511" s="251"/>
      <c r="L511" s="255"/>
      <c r="M511" s="256"/>
      <c r="N511" s="257"/>
      <c r="O511" s="257"/>
      <c r="P511" s="257"/>
      <c r="Q511" s="257"/>
      <c r="R511" s="257"/>
      <c r="S511" s="257"/>
      <c r="T511" s="258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59" t="s">
        <v>161</v>
      </c>
      <c r="AU511" s="259" t="s">
        <v>85</v>
      </c>
      <c r="AV511" s="15" t="s">
        <v>83</v>
      </c>
      <c r="AW511" s="15" t="s">
        <v>36</v>
      </c>
      <c r="AX511" s="15" t="s">
        <v>75</v>
      </c>
      <c r="AY511" s="259" t="s">
        <v>148</v>
      </c>
    </row>
    <row r="512" s="13" customFormat="1">
      <c r="A512" s="13"/>
      <c r="B512" s="227"/>
      <c r="C512" s="228"/>
      <c r="D512" s="220" t="s">
        <v>161</v>
      </c>
      <c r="E512" s="229" t="s">
        <v>19</v>
      </c>
      <c r="F512" s="230" t="s">
        <v>706</v>
      </c>
      <c r="G512" s="228"/>
      <c r="H512" s="231">
        <v>85.799999999999997</v>
      </c>
      <c r="I512" s="232"/>
      <c r="J512" s="228"/>
      <c r="K512" s="228"/>
      <c r="L512" s="233"/>
      <c r="M512" s="234"/>
      <c r="N512" s="235"/>
      <c r="O512" s="235"/>
      <c r="P512" s="235"/>
      <c r="Q512" s="235"/>
      <c r="R512" s="235"/>
      <c r="S512" s="235"/>
      <c r="T512" s="236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7" t="s">
        <v>161</v>
      </c>
      <c r="AU512" s="237" t="s">
        <v>85</v>
      </c>
      <c r="AV512" s="13" t="s">
        <v>85</v>
      </c>
      <c r="AW512" s="13" t="s">
        <v>36</v>
      </c>
      <c r="AX512" s="13" t="s">
        <v>75</v>
      </c>
      <c r="AY512" s="237" t="s">
        <v>148</v>
      </c>
    </row>
    <row r="513" s="15" customFormat="1">
      <c r="A513" s="15"/>
      <c r="B513" s="250"/>
      <c r="C513" s="251"/>
      <c r="D513" s="220" t="s">
        <v>161</v>
      </c>
      <c r="E513" s="252" t="s">
        <v>19</v>
      </c>
      <c r="F513" s="253" t="s">
        <v>707</v>
      </c>
      <c r="G513" s="251"/>
      <c r="H513" s="252" t="s">
        <v>19</v>
      </c>
      <c r="I513" s="254"/>
      <c r="J513" s="251"/>
      <c r="K513" s="251"/>
      <c r="L513" s="255"/>
      <c r="M513" s="256"/>
      <c r="N513" s="257"/>
      <c r="O513" s="257"/>
      <c r="P513" s="257"/>
      <c r="Q513" s="257"/>
      <c r="R513" s="257"/>
      <c r="S513" s="257"/>
      <c r="T513" s="258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59" t="s">
        <v>161</v>
      </c>
      <c r="AU513" s="259" t="s">
        <v>85</v>
      </c>
      <c r="AV513" s="15" t="s">
        <v>83</v>
      </c>
      <c r="AW513" s="15" t="s">
        <v>36</v>
      </c>
      <c r="AX513" s="15" t="s">
        <v>75</v>
      </c>
      <c r="AY513" s="259" t="s">
        <v>148</v>
      </c>
    </row>
    <row r="514" s="13" customFormat="1">
      <c r="A514" s="13"/>
      <c r="B514" s="227"/>
      <c r="C514" s="228"/>
      <c r="D514" s="220" t="s">
        <v>161</v>
      </c>
      <c r="E514" s="229" t="s">
        <v>19</v>
      </c>
      <c r="F514" s="230" t="s">
        <v>708</v>
      </c>
      <c r="G514" s="228"/>
      <c r="H514" s="231">
        <v>316.31999999999999</v>
      </c>
      <c r="I514" s="232"/>
      <c r="J514" s="228"/>
      <c r="K514" s="228"/>
      <c r="L514" s="233"/>
      <c r="M514" s="234"/>
      <c r="N514" s="235"/>
      <c r="O514" s="235"/>
      <c r="P514" s="235"/>
      <c r="Q514" s="235"/>
      <c r="R514" s="235"/>
      <c r="S514" s="235"/>
      <c r="T514" s="236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7" t="s">
        <v>161</v>
      </c>
      <c r="AU514" s="237" t="s">
        <v>85</v>
      </c>
      <c r="AV514" s="13" t="s">
        <v>85</v>
      </c>
      <c r="AW514" s="13" t="s">
        <v>36</v>
      </c>
      <c r="AX514" s="13" t="s">
        <v>75</v>
      </c>
      <c r="AY514" s="237" t="s">
        <v>148</v>
      </c>
    </row>
    <row r="515" s="16" customFormat="1">
      <c r="A515" s="16"/>
      <c r="B515" s="260"/>
      <c r="C515" s="261"/>
      <c r="D515" s="220" t="s">
        <v>161</v>
      </c>
      <c r="E515" s="262" t="s">
        <v>19</v>
      </c>
      <c r="F515" s="263" t="s">
        <v>214</v>
      </c>
      <c r="G515" s="261"/>
      <c r="H515" s="264">
        <v>402.12</v>
      </c>
      <c r="I515" s="265"/>
      <c r="J515" s="261"/>
      <c r="K515" s="261"/>
      <c r="L515" s="266"/>
      <c r="M515" s="267"/>
      <c r="N515" s="268"/>
      <c r="O515" s="268"/>
      <c r="P515" s="268"/>
      <c r="Q515" s="268"/>
      <c r="R515" s="268"/>
      <c r="S515" s="268"/>
      <c r="T515" s="269"/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  <c r="AT515" s="270" t="s">
        <v>161</v>
      </c>
      <c r="AU515" s="270" t="s">
        <v>85</v>
      </c>
      <c r="AV515" s="16" t="s">
        <v>171</v>
      </c>
      <c r="AW515" s="16" t="s">
        <v>36</v>
      </c>
      <c r="AX515" s="16" t="s">
        <v>75</v>
      </c>
      <c r="AY515" s="270" t="s">
        <v>148</v>
      </c>
    </row>
    <row r="516" s="14" customFormat="1">
      <c r="A516" s="14"/>
      <c r="B516" s="239"/>
      <c r="C516" s="240"/>
      <c r="D516" s="220" t="s">
        <v>161</v>
      </c>
      <c r="E516" s="241" t="s">
        <v>19</v>
      </c>
      <c r="F516" s="242" t="s">
        <v>181</v>
      </c>
      <c r="G516" s="240"/>
      <c r="H516" s="243">
        <v>1691.377</v>
      </c>
      <c r="I516" s="244"/>
      <c r="J516" s="240"/>
      <c r="K516" s="240"/>
      <c r="L516" s="245"/>
      <c r="M516" s="246"/>
      <c r="N516" s="247"/>
      <c r="O516" s="247"/>
      <c r="P516" s="247"/>
      <c r="Q516" s="247"/>
      <c r="R516" s="247"/>
      <c r="S516" s="247"/>
      <c r="T516" s="248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9" t="s">
        <v>161</v>
      </c>
      <c r="AU516" s="249" t="s">
        <v>85</v>
      </c>
      <c r="AV516" s="14" t="s">
        <v>155</v>
      </c>
      <c r="AW516" s="14" t="s">
        <v>36</v>
      </c>
      <c r="AX516" s="14" t="s">
        <v>83</v>
      </c>
      <c r="AY516" s="249" t="s">
        <v>148</v>
      </c>
    </row>
    <row r="517" s="2" customFormat="1" ht="16.5" customHeight="1">
      <c r="A517" s="40"/>
      <c r="B517" s="41"/>
      <c r="C517" s="207" t="s">
        <v>709</v>
      </c>
      <c r="D517" s="207" t="s">
        <v>150</v>
      </c>
      <c r="E517" s="208" t="s">
        <v>710</v>
      </c>
      <c r="F517" s="209" t="s">
        <v>711</v>
      </c>
      <c r="G517" s="210" t="s">
        <v>421</v>
      </c>
      <c r="H517" s="211">
        <v>1691.377</v>
      </c>
      <c r="I517" s="212"/>
      <c r="J517" s="213">
        <f>ROUND(I517*H517,2)</f>
        <v>0</v>
      </c>
      <c r="K517" s="209" t="s">
        <v>154</v>
      </c>
      <c r="L517" s="46"/>
      <c r="M517" s="214" t="s">
        <v>19</v>
      </c>
      <c r="N517" s="215" t="s">
        <v>48</v>
      </c>
      <c r="O517" s="87"/>
      <c r="P517" s="216">
        <f>O517*H517</f>
        <v>0</v>
      </c>
      <c r="Q517" s="216">
        <v>0</v>
      </c>
      <c r="R517" s="216">
        <f>Q517*H517</f>
        <v>0</v>
      </c>
      <c r="S517" s="216">
        <v>0</v>
      </c>
      <c r="T517" s="217">
        <f>S517*H517</f>
        <v>0</v>
      </c>
      <c r="U517" s="40"/>
      <c r="V517" s="40"/>
      <c r="W517" s="40"/>
      <c r="X517" s="40"/>
      <c r="Y517" s="40"/>
      <c r="Z517" s="40"/>
      <c r="AA517" s="40"/>
      <c r="AB517" s="40"/>
      <c r="AC517" s="40"/>
      <c r="AD517" s="40"/>
      <c r="AE517" s="40"/>
      <c r="AR517" s="218" t="s">
        <v>155</v>
      </c>
      <c r="AT517" s="218" t="s">
        <v>150</v>
      </c>
      <c r="AU517" s="218" t="s">
        <v>85</v>
      </c>
      <c r="AY517" s="19" t="s">
        <v>148</v>
      </c>
      <c r="BE517" s="219">
        <f>IF(N517="základní",J517,0)</f>
        <v>0</v>
      </c>
      <c r="BF517" s="219">
        <f>IF(N517="snížená",J517,0)</f>
        <v>0</v>
      </c>
      <c r="BG517" s="219">
        <f>IF(N517="zákl. přenesená",J517,0)</f>
        <v>0</v>
      </c>
      <c r="BH517" s="219">
        <f>IF(N517="sníž. přenesená",J517,0)</f>
        <v>0</v>
      </c>
      <c r="BI517" s="219">
        <f>IF(N517="nulová",J517,0)</f>
        <v>0</v>
      </c>
      <c r="BJ517" s="19" t="s">
        <v>155</v>
      </c>
      <c r="BK517" s="219">
        <f>ROUND(I517*H517,2)</f>
        <v>0</v>
      </c>
      <c r="BL517" s="19" t="s">
        <v>155</v>
      </c>
      <c r="BM517" s="218" t="s">
        <v>712</v>
      </c>
    </row>
    <row r="518" s="2" customFormat="1">
      <c r="A518" s="40"/>
      <c r="B518" s="41"/>
      <c r="C518" s="42"/>
      <c r="D518" s="220" t="s">
        <v>157</v>
      </c>
      <c r="E518" s="42"/>
      <c r="F518" s="221" t="s">
        <v>713</v>
      </c>
      <c r="G518" s="42"/>
      <c r="H518" s="42"/>
      <c r="I518" s="222"/>
      <c r="J518" s="42"/>
      <c r="K518" s="42"/>
      <c r="L518" s="46"/>
      <c r="M518" s="223"/>
      <c r="N518" s="224"/>
      <c r="O518" s="87"/>
      <c r="P518" s="87"/>
      <c r="Q518" s="87"/>
      <c r="R518" s="87"/>
      <c r="S518" s="87"/>
      <c r="T518" s="88"/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T518" s="19" t="s">
        <v>157</v>
      </c>
      <c r="AU518" s="19" t="s">
        <v>85</v>
      </c>
    </row>
    <row r="519" s="2" customFormat="1">
      <c r="A519" s="40"/>
      <c r="B519" s="41"/>
      <c r="C519" s="42"/>
      <c r="D519" s="225" t="s">
        <v>159</v>
      </c>
      <c r="E519" s="42"/>
      <c r="F519" s="226" t="s">
        <v>714</v>
      </c>
      <c r="G519" s="42"/>
      <c r="H519" s="42"/>
      <c r="I519" s="222"/>
      <c r="J519" s="42"/>
      <c r="K519" s="42"/>
      <c r="L519" s="46"/>
      <c r="M519" s="223"/>
      <c r="N519" s="224"/>
      <c r="O519" s="87"/>
      <c r="P519" s="87"/>
      <c r="Q519" s="87"/>
      <c r="R519" s="87"/>
      <c r="S519" s="87"/>
      <c r="T519" s="88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159</v>
      </c>
      <c r="AU519" s="19" t="s">
        <v>85</v>
      </c>
    </row>
    <row r="520" s="15" customFormat="1">
      <c r="A520" s="15"/>
      <c r="B520" s="250"/>
      <c r="C520" s="251"/>
      <c r="D520" s="220" t="s">
        <v>161</v>
      </c>
      <c r="E520" s="252" t="s">
        <v>19</v>
      </c>
      <c r="F520" s="253" t="s">
        <v>698</v>
      </c>
      <c r="G520" s="251"/>
      <c r="H520" s="252" t="s">
        <v>19</v>
      </c>
      <c r="I520" s="254"/>
      <c r="J520" s="251"/>
      <c r="K520" s="251"/>
      <c r="L520" s="255"/>
      <c r="M520" s="256"/>
      <c r="N520" s="257"/>
      <c r="O520" s="257"/>
      <c r="P520" s="257"/>
      <c r="Q520" s="257"/>
      <c r="R520" s="257"/>
      <c r="S520" s="257"/>
      <c r="T520" s="258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59" t="s">
        <v>161</v>
      </c>
      <c r="AU520" s="259" t="s">
        <v>85</v>
      </c>
      <c r="AV520" s="15" t="s">
        <v>83</v>
      </c>
      <c r="AW520" s="15" t="s">
        <v>36</v>
      </c>
      <c r="AX520" s="15" t="s">
        <v>75</v>
      </c>
      <c r="AY520" s="259" t="s">
        <v>148</v>
      </c>
    </row>
    <row r="521" s="15" customFormat="1">
      <c r="A521" s="15"/>
      <c r="B521" s="250"/>
      <c r="C521" s="251"/>
      <c r="D521" s="220" t="s">
        <v>161</v>
      </c>
      <c r="E521" s="252" t="s">
        <v>19</v>
      </c>
      <c r="F521" s="253" t="s">
        <v>699</v>
      </c>
      <c r="G521" s="251"/>
      <c r="H521" s="252" t="s">
        <v>19</v>
      </c>
      <c r="I521" s="254"/>
      <c r="J521" s="251"/>
      <c r="K521" s="251"/>
      <c r="L521" s="255"/>
      <c r="M521" s="256"/>
      <c r="N521" s="257"/>
      <c r="O521" s="257"/>
      <c r="P521" s="257"/>
      <c r="Q521" s="257"/>
      <c r="R521" s="257"/>
      <c r="S521" s="257"/>
      <c r="T521" s="258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59" t="s">
        <v>161</v>
      </c>
      <c r="AU521" s="259" t="s">
        <v>85</v>
      </c>
      <c r="AV521" s="15" t="s">
        <v>83</v>
      </c>
      <c r="AW521" s="15" t="s">
        <v>36</v>
      </c>
      <c r="AX521" s="15" t="s">
        <v>75</v>
      </c>
      <c r="AY521" s="259" t="s">
        <v>148</v>
      </c>
    </row>
    <row r="522" s="13" customFormat="1">
      <c r="A522" s="13"/>
      <c r="B522" s="227"/>
      <c r="C522" s="228"/>
      <c r="D522" s="220" t="s">
        <v>161</v>
      </c>
      <c r="E522" s="229" t="s">
        <v>19</v>
      </c>
      <c r="F522" s="230" t="s">
        <v>700</v>
      </c>
      <c r="G522" s="228"/>
      <c r="H522" s="231">
        <v>1118.3030000000001</v>
      </c>
      <c r="I522" s="232"/>
      <c r="J522" s="228"/>
      <c r="K522" s="228"/>
      <c r="L522" s="233"/>
      <c r="M522" s="234"/>
      <c r="N522" s="235"/>
      <c r="O522" s="235"/>
      <c r="P522" s="235"/>
      <c r="Q522" s="235"/>
      <c r="R522" s="235"/>
      <c r="S522" s="235"/>
      <c r="T522" s="236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7" t="s">
        <v>161</v>
      </c>
      <c r="AU522" s="237" t="s">
        <v>85</v>
      </c>
      <c r="AV522" s="13" t="s">
        <v>85</v>
      </c>
      <c r="AW522" s="13" t="s">
        <v>36</v>
      </c>
      <c r="AX522" s="13" t="s">
        <v>75</v>
      </c>
      <c r="AY522" s="237" t="s">
        <v>148</v>
      </c>
    </row>
    <row r="523" s="15" customFormat="1">
      <c r="A523" s="15"/>
      <c r="B523" s="250"/>
      <c r="C523" s="251"/>
      <c r="D523" s="220" t="s">
        <v>161</v>
      </c>
      <c r="E523" s="252" t="s">
        <v>19</v>
      </c>
      <c r="F523" s="253" t="s">
        <v>701</v>
      </c>
      <c r="G523" s="251"/>
      <c r="H523" s="252" t="s">
        <v>19</v>
      </c>
      <c r="I523" s="254"/>
      <c r="J523" s="251"/>
      <c r="K523" s="251"/>
      <c r="L523" s="255"/>
      <c r="M523" s="256"/>
      <c r="N523" s="257"/>
      <c r="O523" s="257"/>
      <c r="P523" s="257"/>
      <c r="Q523" s="257"/>
      <c r="R523" s="257"/>
      <c r="S523" s="257"/>
      <c r="T523" s="258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9" t="s">
        <v>161</v>
      </c>
      <c r="AU523" s="259" t="s">
        <v>85</v>
      </c>
      <c r="AV523" s="15" t="s">
        <v>83</v>
      </c>
      <c r="AW523" s="15" t="s">
        <v>36</v>
      </c>
      <c r="AX523" s="15" t="s">
        <v>75</v>
      </c>
      <c r="AY523" s="259" t="s">
        <v>148</v>
      </c>
    </row>
    <row r="524" s="13" customFormat="1">
      <c r="A524" s="13"/>
      <c r="B524" s="227"/>
      <c r="C524" s="228"/>
      <c r="D524" s="220" t="s">
        <v>161</v>
      </c>
      <c r="E524" s="229" t="s">
        <v>19</v>
      </c>
      <c r="F524" s="230" t="s">
        <v>702</v>
      </c>
      <c r="G524" s="228"/>
      <c r="H524" s="231">
        <v>130.262</v>
      </c>
      <c r="I524" s="232"/>
      <c r="J524" s="228"/>
      <c r="K524" s="228"/>
      <c r="L524" s="233"/>
      <c r="M524" s="234"/>
      <c r="N524" s="235"/>
      <c r="O524" s="235"/>
      <c r="P524" s="235"/>
      <c r="Q524" s="235"/>
      <c r="R524" s="235"/>
      <c r="S524" s="235"/>
      <c r="T524" s="23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7" t="s">
        <v>161</v>
      </c>
      <c r="AU524" s="237" t="s">
        <v>85</v>
      </c>
      <c r="AV524" s="13" t="s">
        <v>85</v>
      </c>
      <c r="AW524" s="13" t="s">
        <v>36</v>
      </c>
      <c r="AX524" s="13" t="s">
        <v>75</v>
      </c>
      <c r="AY524" s="237" t="s">
        <v>148</v>
      </c>
    </row>
    <row r="525" s="16" customFormat="1">
      <c r="A525" s="16"/>
      <c r="B525" s="260"/>
      <c r="C525" s="261"/>
      <c r="D525" s="220" t="s">
        <v>161</v>
      </c>
      <c r="E525" s="262" t="s">
        <v>19</v>
      </c>
      <c r="F525" s="263" t="s">
        <v>214</v>
      </c>
      <c r="G525" s="261"/>
      <c r="H525" s="264">
        <v>1248.5650000000001</v>
      </c>
      <c r="I525" s="265"/>
      <c r="J525" s="261"/>
      <c r="K525" s="261"/>
      <c r="L525" s="266"/>
      <c r="M525" s="267"/>
      <c r="N525" s="268"/>
      <c r="O525" s="268"/>
      <c r="P525" s="268"/>
      <c r="Q525" s="268"/>
      <c r="R525" s="268"/>
      <c r="S525" s="268"/>
      <c r="T525" s="269"/>
      <c r="U525" s="16"/>
      <c r="V525" s="16"/>
      <c r="W525" s="16"/>
      <c r="X525" s="16"/>
      <c r="Y525" s="16"/>
      <c r="Z525" s="16"/>
      <c r="AA525" s="16"/>
      <c r="AB525" s="16"/>
      <c r="AC525" s="16"/>
      <c r="AD525" s="16"/>
      <c r="AE525" s="16"/>
      <c r="AT525" s="270" t="s">
        <v>161</v>
      </c>
      <c r="AU525" s="270" t="s">
        <v>85</v>
      </c>
      <c r="AV525" s="16" t="s">
        <v>171</v>
      </c>
      <c r="AW525" s="16" t="s">
        <v>36</v>
      </c>
      <c r="AX525" s="16" t="s">
        <v>75</v>
      </c>
      <c r="AY525" s="270" t="s">
        <v>148</v>
      </c>
    </row>
    <row r="526" s="15" customFormat="1">
      <c r="A526" s="15"/>
      <c r="B526" s="250"/>
      <c r="C526" s="251"/>
      <c r="D526" s="220" t="s">
        <v>161</v>
      </c>
      <c r="E526" s="252" t="s">
        <v>19</v>
      </c>
      <c r="F526" s="253" t="s">
        <v>703</v>
      </c>
      <c r="G526" s="251"/>
      <c r="H526" s="252" t="s">
        <v>19</v>
      </c>
      <c r="I526" s="254"/>
      <c r="J526" s="251"/>
      <c r="K526" s="251"/>
      <c r="L526" s="255"/>
      <c r="M526" s="256"/>
      <c r="N526" s="257"/>
      <c r="O526" s="257"/>
      <c r="P526" s="257"/>
      <c r="Q526" s="257"/>
      <c r="R526" s="257"/>
      <c r="S526" s="257"/>
      <c r="T526" s="258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59" t="s">
        <v>161</v>
      </c>
      <c r="AU526" s="259" t="s">
        <v>85</v>
      </c>
      <c r="AV526" s="15" t="s">
        <v>83</v>
      </c>
      <c r="AW526" s="15" t="s">
        <v>36</v>
      </c>
      <c r="AX526" s="15" t="s">
        <v>75</v>
      </c>
      <c r="AY526" s="259" t="s">
        <v>148</v>
      </c>
    </row>
    <row r="527" s="13" customFormat="1">
      <c r="A527" s="13"/>
      <c r="B527" s="227"/>
      <c r="C527" s="228"/>
      <c r="D527" s="220" t="s">
        <v>161</v>
      </c>
      <c r="E527" s="229" t="s">
        <v>19</v>
      </c>
      <c r="F527" s="230" t="s">
        <v>704</v>
      </c>
      <c r="G527" s="228"/>
      <c r="H527" s="231">
        <v>40.692</v>
      </c>
      <c r="I527" s="232"/>
      <c r="J527" s="228"/>
      <c r="K527" s="228"/>
      <c r="L527" s="233"/>
      <c r="M527" s="234"/>
      <c r="N527" s="235"/>
      <c r="O527" s="235"/>
      <c r="P527" s="235"/>
      <c r="Q527" s="235"/>
      <c r="R527" s="235"/>
      <c r="S527" s="235"/>
      <c r="T527" s="236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7" t="s">
        <v>161</v>
      </c>
      <c r="AU527" s="237" t="s">
        <v>85</v>
      </c>
      <c r="AV527" s="13" t="s">
        <v>85</v>
      </c>
      <c r="AW527" s="13" t="s">
        <v>36</v>
      </c>
      <c r="AX527" s="13" t="s">
        <v>75</v>
      </c>
      <c r="AY527" s="237" t="s">
        <v>148</v>
      </c>
    </row>
    <row r="528" s="16" customFormat="1">
      <c r="A528" s="16"/>
      <c r="B528" s="260"/>
      <c r="C528" s="261"/>
      <c r="D528" s="220" t="s">
        <v>161</v>
      </c>
      <c r="E528" s="262" t="s">
        <v>19</v>
      </c>
      <c r="F528" s="263" t="s">
        <v>214</v>
      </c>
      <c r="G528" s="261"/>
      <c r="H528" s="264">
        <v>40.692</v>
      </c>
      <c r="I528" s="265"/>
      <c r="J528" s="261"/>
      <c r="K528" s="261"/>
      <c r="L528" s="266"/>
      <c r="M528" s="267"/>
      <c r="N528" s="268"/>
      <c r="O528" s="268"/>
      <c r="P528" s="268"/>
      <c r="Q528" s="268"/>
      <c r="R528" s="268"/>
      <c r="S528" s="268"/>
      <c r="T528" s="269"/>
      <c r="U528" s="16"/>
      <c r="V528" s="16"/>
      <c r="W528" s="16"/>
      <c r="X528" s="16"/>
      <c r="Y528" s="16"/>
      <c r="Z528" s="16"/>
      <c r="AA528" s="16"/>
      <c r="AB528" s="16"/>
      <c r="AC528" s="16"/>
      <c r="AD528" s="16"/>
      <c r="AE528" s="16"/>
      <c r="AT528" s="270" t="s">
        <v>161</v>
      </c>
      <c r="AU528" s="270" t="s">
        <v>85</v>
      </c>
      <c r="AV528" s="16" t="s">
        <v>171</v>
      </c>
      <c r="AW528" s="16" t="s">
        <v>36</v>
      </c>
      <c r="AX528" s="16" t="s">
        <v>75</v>
      </c>
      <c r="AY528" s="270" t="s">
        <v>148</v>
      </c>
    </row>
    <row r="529" s="15" customFormat="1">
      <c r="A529" s="15"/>
      <c r="B529" s="250"/>
      <c r="C529" s="251"/>
      <c r="D529" s="220" t="s">
        <v>161</v>
      </c>
      <c r="E529" s="252" t="s">
        <v>19</v>
      </c>
      <c r="F529" s="253" t="s">
        <v>705</v>
      </c>
      <c r="G529" s="251"/>
      <c r="H529" s="252" t="s">
        <v>19</v>
      </c>
      <c r="I529" s="254"/>
      <c r="J529" s="251"/>
      <c r="K529" s="251"/>
      <c r="L529" s="255"/>
      <c r="M529" s="256"/>
      <c r="N529" s="257"/>
      <c r="O529" s="257"/>
      <c r="P529" s="257"/>
      <c r="Q529" s="257"/>
      <c r="R529" s="257"/>
      <c r="S529" s="257"/>
      <c r="T529" s="258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59" t="s">
        <v>161</v>
      </c>
      <c r="AU529" s="259" t="s">
        <v>85</v>
      </c>
      <c r="AV529" s="15" t="s">
        <v>83</v>
      </c>
      <c r="AW529" s="15" t="s">
        <v>36</v>
      </c>
      <c r="AX529" s="15" t="s">
        <v>75</v>
      </c>
      <c r="AY529" s="259" t="s">
        <v>148</v>
      </c>
    </row>
    <row r="530" s="13" customFormat="1">
      <c r="A530" s="13"/>
      <c r="B530" s="227"/>
      <c r="C530" s="228"/>
      <c r="D530" s="220" t="s">
        <v>161</v>
      </c>
      <c r="E530" s="229" t="s">
        <v>19</v>
      </c>
      <c r="F530" s="230" t="s">
        <v>706</v>
      </c>
      <c r="G530" s="228"/>
      <c r="H530" s="231">
        <v>85.799999999999997</v>
      </c>
      <c r="I530" s="232"/>
      <c r="J530" s="228"/>
      <c r="K530" s="228"/>
      <c r="L530" s="233"/>
      <c r="M530" s="234"/>
      <c r="N530" s="235"/>
      <c r="O530" s="235"/>
      <c r="P530" s="235"/>
      <c r="Q530" s="235"/>
      <c r="R530" s="235"/>
      <c r="S530" s="235"/>
      <c r="T530" s="236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7" t="s">
        <v>161</v>
      </c>
      <c r="AU530" s="237" t="s">
        <v>85</v>
      </c>
      <c r="AV530" s="13" t="s">
        <v>85</v>
      </c>
      <c r="AW530" s="13" t="s">
        <v>36</v>
      </c>
      <c r="AX530" s="13" t="s">
        <v>75</v>
      </c>
      <c r="AY530" s="237" t="s">
        <v>148</v>
      </c>
    </row>
    <row r="531" s="15" customFormat="1">
      <c r="A531" s="15"/>
      <c r="B531" s="250"/>
      <c r="C531" s="251"/>
      <c r="D531" s="220" t="s">
        <v>161</v>
      </c>
      <c r="E531" s="252" t="s">
        <v>19</v>
      </c>
      <c r="F531" s="253" t="s">
        <v>707</v>
      </c>
      <c r="G531" s="251"/>
      <c r="H531" s="252" t="s">
        <v>19</v>
      </c>
      <c r="I531" s="254"/>
      <c r="J531" s="251"/>
      <c r="K531" s="251"/>
      <c r="L531" s="255"/>
      <c r="M531" s="256"/>
      <c r="N531" s="257"/>
      <c r="O531" s="257"/>
      <c r="P531" s="257"/>
      <c r="Q531" s="257"/>
      <c r="R531" s="257"/>
      <c r="S531" s="257"/>
      <c r="T531" s="258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59" t="s">
        <v>161</v>
      </c>
      <c r="AU531" s="259" t="s">
        <v>85</v>
      </c>
      <c r="AV531" s="15" t="s">
        <v>83</v>
      </c>
      <c r="AW531" s="15" t="s">
        <v>36</v>
      </c>
      <c r="AX531" s="15" t="s">
        <v>75</v>
      </c>
      <c r="AY531" s="259" t="s">
        <v>148</v>
      </c>
    </row>
    <row r="532" s="13" customFormat="1">
      <c r="A532" s="13"/>
      <c r="B532" s="227"/>
      <c r="C532" s="228"/>
      <c r="D532" s="220" t="s">
        <v>161</v>
      </c>
      <c r="E532" s="229" t="s">
        <v>19</v>
      </c>
      <c r="F532" s="230" t="s">
        <v>708</v>
      </c>
      <c r="G532" s="228"/>
      <c r="H532" s="231">
        <v>316.31999999999999</v>
      </c>
      <c r="I532" s="232"/>
      <c r="J532" s="228"/>
      <c r="K532" s="228"/>
      <c r="L532" s="233"/>
      <c r="M532" s="234"/>
      <c r="N532" s="235"/>
      <c r="O532" s="235"/>
      <c r="P532" s="235"/>
      <c r="Q532" s="235"/>
      <c r="R532" s="235"/>
      <c r="S532" s="235"/>
      <c r="T532" s="236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7" t="s">
        <v>161</v>
      </c>
      <c r="AU532" s="237" t="s">
        <v>85</v>
      </c>
      <c r="AV532" s="13" t="s">
        <v>85</v>
      </c>
      <c r="AW532" s="13" t="s">
        <v>36</v>
      </c>
      <c r="AX532" s="13" t="s">
        <v>75</v>
      </c>
      <c r="AY532" s="237" t="s">
        <v>148</v>
      </c>
    </row>
    <row r="533" s="16" customFormat="1">
      <c r="A533" s="16"/>
      <c r="B533" s="260"/>
      <c r="C533" s="261"/>
      <c r="D533" s="220" t="s">
        <v>161</v>
      </c>
      <c r="E533" s="262" t="s">
        <v>19</v>
      </c>
      <c r="F533" s="263" t="s">
        <v>214</v>
      </c>
      <c r="G533" s="261"/>
      <c r="H533" s="264">
        <v>402.12</v>
      </c>
      <c r="I533" s="265"/>
      <c r="J533" s="261"/>
      <c r="K533" s="261"/>
      <c r="L533" s="266"/>
      <c r="M533" s="267"/>
      <c r="N533" s="268"/>
      <c r="O533" s="268"/>
      <c r="P533" s="268"/>
      <c r="Q533" s="268"/>
      <c r="R533" s="268"/>
      <c r="S533" s="268"/>
      <c r="T533" s="269"/>
      <c r="U533" s="16"/>
      <c r="V533" s="16"/>
      <c r="W533" s="16"/>
      <c r="X533" s="16"/>
      <c r="Y533" s="16"/>
      <c r="Z533" s="16"/>
      <c r="AA533" s="16"/>
      <c r="AB533" s="16"/>
      <c r="AC533" s="16"/>
      <c r="AD533" s="16"/>
      <c r="AE533" s="16"/>
      <c r="AT533" s="270" t="s">
        <v>161</v>
      </c>
      <c r="AU533" s="270" t="s">
        <v>85</v>
      </c>
      <c r="AV533" s="16" t="s">
        <v>171</v>
      </c>
      <c r="AW533" s="16" t="s">
        <v>36</v>
      </c>
      <c r="AX533" s="16" t="s">
        <v>75</v>
      </c>
      <c r="AY533" s="270" t="s">
        <v>148</v>
      </c>
    </row>
    <row r="534" s="14" customFormat="1">
      <c r="A534" s="14"/>
      <c r="B534" s="239"/>
      <c r="C534" s="240"/>
      <c r="D534" s="220" t="s">
        <v>161</v>
      </c>
      <c r="E534" s="241" t="s">
        <v>19</v>
      </c>
      <c r="F534" s="242" t="s">
        <v>181</v>
      </c>
      <c r="G534" s="240"/>
      <c r="H534" s="243">
        <v>1691.377</v>
      </c>
      <c r="I534" s="244"/>
      <c r="J534" s="240"/>
      <c r="K534" s="240"/>
      <c r="L534" s="245"/>
      <c r="M534" s="246"/>
      <c r="N534" s="247"/>
      <c r="O534" s="247"/>
      <c r="P534" s="247"/>
      <c r="Q534" s="247"/>
      <c r="R534" s="247"/>
      <c r="S534" s="247"/>
      <c r="T534" s="248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9" t="s">
        <v>161</v>
      </c>
      <c r="AU534" s="249" t="s">
        <v>85</v>
      </c>
      <c r="AV534" s="14" t="s">
        <v>155</v>
      </c>
      <c r="AW534" s="14" t="s">
        <v>36</v>
      </c>
      <c r="AX534" s="14" t="s">
        <v>83</v>
      </c>
      <c r="AY534" s="249" t="s">
        <v>148</v>
      </c>
    </row>
    <row r="535" s="12" customFormat="1" ht="22.8" customHeight="1">
      <c r="A535" s="12"/>
      <c r="B535" s="191"/>
      <c r="C535" s="192"/>
      <c r="D535" s="193" t="s">
        <v>74</v>
      </c>
      <c r="E535" s="205" t="s">
        <v>715</v>
      </c>
      <c r="F535" s="205" t="s">
        <v>716</v>
      </c>
      <c r="G535" s="192"/>
      <c r="H535" s="192"/>
      <c r="I535" s="195"/>
      <c r="J535" s="206">
        <f>BK535</f>
        <v>0</v>
      </c>
      <c r="K535" s="192"/>
      <c r="L535" s="197"/>
      <c r="M535" s="198"/>
      <c r="N535" s="199"/>
      <c r="O535" s="199"/>
      <c r="P535" s="200">
        <f>SUM(P536:P538)</f>
        <v>0</v>
      </c>
      <c r="Q535" s="199"/>
      <c r="R535" s="200">
        <f>SUM(R536:R538)</f>
        <v>0</v>
      </c>
      <c r="S535" s="199"/>
      <c r="T535" s="201">
        <f>SUM(T536:T538)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02" t="s">
        <v>83</v>
      </c>
      <c r="AT535" s="203" t="s">
        <v>74</v>
      </c>
      <c r="AU535" s="203" t="s">
        <v>83</v>
      </c>
      <c r="AY535" s="202" t="s">
        <v>148</v>
      </c>
      <c r="BK535" s="204">
        <f>SUM(BK536:BK538)</f>
        <v>0</v>
      </c>
    </row>
    <row r="536" s="2" customFormat="1" ht="16.5" customHeight="1">
      <c r="A536" s="40"/>
      <c r="B536" s="41"/>
      <c r="C536" s="207" t="s">
        <v>717</v>
      </c>
      <c r="D536" s="207" t="s">
        <v>150</v>
      </c>
      <c r="E536" s="208" t="s">
        <v>718</v>
      </c>
      <c r="F536" s="209" t="s">
        <v>719</v>
      </c>
      <c r="G536" s="210" t="s">
        <v>421</v>
      </c>
      <c r="H536" s="211">
        <v>604.15899999999999</v>
      </c>
      <c r="I536" s="212"/>
      <c r="J536" s="213">
        <f>ROUND(I536*H536,2)</f>
        <v>0</v>
      </c>
      <c r="K536" s="209" t="s">
        <v>154</v>
      </c>
      <c r="L536" s="46"/>
      <c r="M536" s="214" t="s">
        <v>19</v>
      </c>
      <c r="N536" s="215" t="s">
        <v>48</v>
      </c>
      <c r="O536" s="87"/>
      <c r="P536" s="216">
        <f>O536*H536</f>
        <v>0</v>
      </c>
      <c r="Q536" s="216">
        <v>0</v>
      </c>
      <c r="R536" s="216">
        <f>Q536*H536</f>
        <v>0</v>
      </c>
      <c r="S536" s="216">
        <v>0</v>
      </c>
      <c r="T536" s="217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18" t="s">
        <v>155</v>
      </c>
      <c r="AT536" s="218" t="s">
        <v>150</v>
      </c>
      <c r="AU536" s="218" t="s">
        <v>85</v>
      </c>
      <c r="AY536" s="19" t="s">
        <v>148</v>
      </c>
      <c r="BE536" s="219">
        <f>IF(N536="základní",J536,0)</f>
        <v>0</v>
      </c>
      <c r="BF536" s="219">
        <f>IF(N536="snížená",J536,0)</f>
        <v>0</v>
      </c>
      <c r="BG536" s="219">
        <f>IF(N536="zákl. přenesená",J536,0)</f>
        <v>0</v>
      </c>
      <c r="BH536" s="219">
        <f>IF(N536="sníž. přenesená",J536,0)</f>
        <v>0</v>
      </c>
      <c r="BI536" s="219">
        <f>IF(N536="nulová",J536,0)</f>
        <v>0</v>
      </c>
      <c r="BJ536" s="19" t="s">
        <v>155</v>
      </c>
      <c r="BK536" s="219">
        <f>ROUND(I536*H536,2)</f>
        <v>0</v>
      </c>
      <c r="BL536" s="19" t="s">
        <v>155</v>
      </c>
      <c r="BM536" s="218" t="s">
        <v>720</v>
      </c>
    </row>
    <row r="537" s="2" customFormat="1">
      <c r="A537" s="40"/>
      <c r="B537" s="41"/>
      <c r="C537" s="42"/>
      <c r="D537" s="220" t="s">
        <v>157</v>
      </c>
      <c r="E537" s="42"/>
      <c r="F537" s="221" t="s">
        <v>721</v>
      </c>
      <c r="G537" s="42"/>
      <c r="H537" s="42"/>
      <c r="I537" s="222"/>
      <c r="J537" s="42"/>
      <c r="K537" s="42"/>
      <c r="L537" s="46"/>
      <c r="M537" s="223"/>
      <c r="N537" s="224"/>
      <c r="O537" s="87"/>
      <c r="P537" s="87"/>
      <c r="Q537" s="87"/>
      <c r="R537" s="87"/>
      <c r="S537" s="87"/>
      <c r="T537" s="88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157</v>
      </c>
      <c r="AU537" s="19" t="s">
        <v>85</v>
      </c>
    </row>
    <row r="538" s="2" customFormat="1">
      <c r="A538" s="40"/>
      <c r="B538" s="41"/>
      <c r="C538" s="42"/>
      <c r="D538" s="225" t="s">
        <v>159</v>
      </c>
      <c r="E538" s="42"/>
      <c r="F538" s="226" t="s">
        <v>722</v>
      </c>
      <c r="G538" s="42"/>
      <c r="H538" s="42"/>
      <c r="I538" s="222"/>
      <c r="J538" s="42"/>
      <c r="K538" s="42"/>
      <c r="L538" s="46"/>
      <c r="M538" s="223"/>
      <c r="N538" s="224"/>
      <c r="O538" s="87"/>
      <c r="P538" s="87"/>
      <c r="Q538" s="87"/>
      <c r="R538" s="87"/>
      <c r="S538" s="87"/>
      <c r="T538" s="88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159</v>
      </c>
      <c r="AU538" s="19" t="s">
        <v>85</v>
      </c>
    </row>
    <row r="539" s="12" customFormat="1" ht="25.92" customHeight="1">
      <c r="A539" s="12"/>
      <c r="B539" s="191"/>
      <c r="C539" s="192"/>
      <c r="D539" s="193" t="s">
        <v>74</v>
      </c>
      <c r="E539" s="194" t="s">
        <v>723</v>
      </c>
      <c r="F539" s="194" t="s">
        <v>724</v>
      </c>
      <c r="G539" s="192"/>
      <c r="H539" s="192"/>
      <c r="I539" s="195"/>
      <c r="J539" s="196">
        <f>BK539</f>
        <v>0</v>
      </c>
      <c r="K539" s="192"/>
      <c r="L539" s="197"/>
      <c r="M539" s="198"/>
      <c r="N539" s="199"/>
      <c r="O539" s="199"/>
      <c r="P539" s="200">
        <f>P540</f>
        <v>0</v>
      </c>
      <c r="Q539" s="199"/>
      <c r="R539" s="200">
        <f>R540</f>
        <v>0.034833800000000005</v>
      </c>
      <c r="S539" s="199"/>
      <c r="T539" s="201">
        <f>T540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02" t="s">
        <v>85</v>
      </c>
      <c r="AT539" s="203" t="s">
        <v>74</v>
      </c>
      <c r="AU539" s="203" t="s">
        <v>75</v>
      </c>
      <c r="AY539" s="202" t="s">
        <v>148</v>
      </c>
      <c r="BK539" s="204">
        <f>BK540</f>
        <v>0</v>
      </c>
    </row>
    <row r="540" s="12" customFormat="1" ht="22.8" customHeight="1">
      <c r="A540" s="12"/>
      <c r="B540" s="191"/>
      <c r="C540" s="192"/>
      <c r="D540" s="193" t="s">
        <v>74</v>
      </c>
      <c r="E540" s="205" t="s">
        <v>725</v>
      </c>
      <c r="F540" s="205" t="s">
        <v>726</v>
      </c>
      <c r="G540" s="192"/>
      <c r="H540" s="192"/>
      <c r="I540" s="195"/>
      <c r="J540" s="206">
        <f>BK540</f>
        <v>0</v>
      </c>
      <c r="K540" s="192"/>
      <c r="L540" s="197"/>
      <c r="M540" s="198"/>
      <c r="N540" s="199"/>
      <c r="O540" s="199"/>
      <c r="P540" s="200">
        <f>SUM(P541:P578)</f>
        <v>0</v>
      </c>
      <c r="Q540" s="199"/>
      <c r="R540" s="200">
        <f>SUM(R541:R578)</f>
        <v>0.034833800000000005</v>
      </c>
      <c r="S540" s="199"/>
      <c r="T540" s="201">
        <f>SUM(T541:T578)</f>
        <v>0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202" t="s">
        <v>85</v>
      </c>
      <c r="AT540" s="203" t="s">
        <v>74</v>
      </c>
      <c r="AU540" s="203" t="s">
        <v>83</v>
      </c>
      <c r="AY540" s="202" t="s">
        <v>148</v>
      </c>
      <c r="BK540" s="204">
        <f>SUM(BK541:BK578)</f>
        <v>0</v>
      </c>
    </row>
    <row r="541" s="2" customFormat="1" ht="16.5" customHeight="1">
      <c r="A541" s="40"/>
      <c r="B541" s="41"/>
      <c r="C541" s="207" t="s">
        <v>727</v>
      </c>
      <c r="D541" s="207" t="s">
        <v>150</v>
      </c>
      <c r="E541" s="208" t="s">
        <v>728</v>
      </c>
      <c r="F541" s="209" t="s">
        <v>729</v>
      </c>
      <c r="G541" s="210" t="s">
        <v>311</v>
      </c>
      <c r="H541" s="211">
        <v>696.67600000000004</v>
      </c>
      <c r="I541" s="212"/>
      <c r="J541" s="213">
        <f>ROUND(I541*H541,2)</f>
        <v>0</v>
      </c>
      <c r="K541" s="209" t="s">
        <v>154</v>
      </c>
      <c r="L541" s="46"/>
      <c r="M541" s="214" t="s">
        <v>19</v>
      </c>
      <c r="N541" s="215" t="s">
        <v>48</v>
      </c>
      <c r="O541" s="87"/>
      <c r="P541" s="216">
        <f>O541*H541</f>
        <v>0</v>
      </c>
      <c r="Q541" s="216">
        <v>5.0000000000000002E-05</v>
      </c>
      <c r="R541" s="216">
        <f>Q541*H541</f>
        <v>0.034833800000000005</v>
      </c>
      <c r="S541" s="216">
        <v>0</v>
      </c>
      <c r="T541" s="217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18" t="s">
        <v>308</v>
      </c>
      <c r="AT541" s="218" t="s">
        <v>150</v>
      </c>
      <c r="AU541" s="218" t="s">
        <v>85</v>
      </c>
      <c r="AY541" s="19" t="s">
        <v>148</v>
      </c>
      <c r="BE541" s="219">
        <f>IF(N541="základní",J541,0)</f>
        <v>0</v>
      </c>
      <c r="BF541" s="219">
        <f>IF(N541="snížená",J541,0)</f>
        <v>0</v>
      </c>
      <c r="BG541" s="219">
        <f>IF(N541="zákl. přenesená",J541,0)</f>
        <v>0</v>
      </c>
      <c r="BH541" s="219">
        <f>IF(N541="sníž. přenesená",J541,0)</f>
        <v>0</v>
      </c>
      <c r="BI541" s="219">
        <f>IF(N541="nulová",J541,0)</f>
        <v>0</v>
      </c>
      <c r="BJ541" s="19" t="s">
        <v>155</v>
      </c>
      <c r="BK541" s="219">
        <f>ROUND(I541*H541,2)</f>
        <v>0</v>
      </c>
      <c r="BL541" s="19" t="s">
        <v>308</v>
      </c>
      <c r="BM541" s="218" t="s">
        <v>730</v>
      </c>
    </row>
    <row r="542" s="2" customFormat="1">
      <c r="A542" s="40"/>
      <c r="B542" s="41"/>
      <c r="C542" s="42"/>
      <c r="D542" s="220" t="s">
        <v>157</v>
      </c>
      <c r="E542" s="42"/>
      <c r="F542" s="221" t="s">
        <v>731</v>
      </c>
      <c r="G542" s="42"/>
      <c r="H542" s="42"/>
      <c r="I542" s="222"/>
      <c r="J542" s="42"/>
      <c r="K542" s="42"/>
      <c r="L542" s="46"/>
      <c r="M542" s="223"/>
      <c r="N542" s="224"/>
      <c r="O542" s="87"/>
      <c r="P542" s="87"/>
      <c r="Q542" s="87"/>
      <c r="R542" s="87"/>
      <c r="S542" s="87"/>
      <c r="T542" s="88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157</v>
      </c>
      <c r="AU542" s="19" t="s">
        <v>85</v>
      </c>
    </row>
    <row r="543" s="2" customFormat="1">
      <c r="A543" s="40"/>
      <c r="B543" s="41"/>
      <c r="C543" s="42"/>
      <c r="D543" s="225" t="s">
        <v>159</v>
      </c>
      <c r="E543" s="42"/>
      <c r="F543" s="226" t="s">
        <v>732</v>
      </c>
      <c r="G543" s="42"/>
      <c r="H543" s="42"/>
      <c r="I543" s="222"/>
      <c r="J543" s="42"/>
      <c r="K543" s="42"/>
      <c r="L543" s="46"/>
      <c r="M543" s="223"/>
      <c r="N543" s="224"/>
      <c r="O543" s="87"/>
      <c r="P543" s="87"/>
      <c r="Q543" s="87"/>
      <c r="R543" s="87"/>
      <c r="S543" s="87"/>
      <c r="T543" s="88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159</v>
      </c>
      <c r="AU543" s="19" t="s">
        <v>85</v>
      </c>
    </row>
    <row r="544" s="13" customFormat="1">
      <c r="A544" s="13"/>
      <c r="B544" s="227"/>
      <c r="C544" s="228"/>
      <c r="D544" s="220" t="s">
        <v>161</v>
      </c>
      <c r="E544" s="229" t="s">
        <v>19</v>
      </c>
      <c r="F544" s="230" t="s">
        <v>733</v>
      </c>
      <c r="G544" s="228"/>
      <c r="H544" s="231">
        <v>101.49500000000001</v>
      </c>
      <c r="I544" s="232"/>
      <c r="J544" s="228"/>
      <c r="K544" s="228"/>
      <c r="L544" s="233"/>
      <c r="M544" s="234"/>
      <c r="N544" s="235"/>
      <c r="O544" s="235"/>
      <c r="P544" s="235"/>
      <c r="Q544" s="235"/>
      <c r="R544" s="235"/>
      <c r="S544" s="235"/>
      <c r="T544" s="236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7" t="s">
        <v>161</v>
      </c>
      <c r="AU544" s="237" t="s">
        <v>85</v>
      </c>
      <c r="AV544" s="13" t="s">
        <v>85</v>
      </c>
      <c r="AW544" s="13" t="s">
        <v>36</v>
      </c>
      <c r="AX544" s="13" t="s">
        <v>75</v>
      </c>
      <c r="AY544" s="237" t="s">
        <v>148</v>
      </c>
    </row>
    <row r="545" s="13" customFormat="1">
      <c r="A545" s="13"/>
      <c r="B545" s="227"/>
      <c r="C545" s="228"/>
      <c r="D545" s="220" t="s">
        <v>161</v>
      </c>
      <c r="E545" s="229" t="s">
        <v>19</v>
      </c>
      <c r="F545" s="230" t="s">
        <v>734</v>
      </c>
      <c r="G545" s="228"/>
      <c r="H545" s="231">
        <v>79.805999999999997</v>
      </c>
      <c r="I545" s="232"/>
      <c r="J545" s="228"/>
      <c r="K545" s="228"/>
      <c r="L545" s="233"/>
      <c r="M545" s="234"/>
      <c r="N545" s="235"/>
      <c r="O545" s="235"/>
      <c r="P545" s="235"/>
      <c r="Q545" s="235"/>
      <c r="R545" s="235"/>
      <c r="S545" s="235"/>
      <c r="T545" s="236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7" t="s">
        <v>161</v>
      </c>
      <c r="AU545" s="237" t="s">
        <v>85</v>
      </c>
      <c r="AV545" s="13" t="s">
        <v>85</v>
      </c>
      <c r="AW545" s="13" t="s">
        <v>36</v>
      </c>
      <c r="AX545" s="13" t="s">
        <v>75</v>
      </c>
      <c r="AY545" s="237" t="s">
        <v>148</v>
      </c>
    </row>
    <row r="546" s="13" customFormat="1">
      <c r="A546" s="13"/>
      <c r="B546" s="227"/>
      <c r="C546" s="228"/>
      <c r="D546" s="220" t="s">
        <v>161</v>
      </c>
      <c r="E546" s="229" t="s">
        <v>19</v>
      </c>
      <c r="F546" s="230" t="s">
        <v>735</v>
      </c>
      <c r="G546" s="228"/>
      <c r="H546" s="231">
        <v>181.952</v>
      </c>
      <c r="I546" s="232"/>
      <c r="J546" s="228"/>
      <c r="K546" s="228"/>
      <c r="L546" s="233"/>
      <c r="M546" s="234"/>
      <c r="N546" s="235"/>
      <c r="O546" s="235"/>
      <c r="P546" s="235"/>
      <c r="Q546" s="235"/>
      <c r="R546" s="235"/>
      <c r="S546" s="235"/>
      <c r="T546" s="236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37" t="s">
        <v>161</v>
      </c>
      <c r="AU546" s="237" t="s">
        <v>85</v>
      </c>
      <c r="AV546" s="13" t="s">
        <v>85</v>
      </c>
      <c r="AW546" s="13" t="s">
        <v>36</v>
      </c>
      <c r="AX546" s="13" t="s">
        <v>75</v>
      </c>
      <c r="AY546" s="237" t="s">
        <v>148</v>
      </c>
    </row>
    <row r="547" s="13" customFormat="1">
      <c r="A547" s="13"/>
      <c r="B547" s="227"/>
      <c r="C547" s="228"/>
      <c r="D547" s="220" t="s">
        <v>161</v>
      </c>
      <c r="E547" s="229" t="s">
        <v>19</v>
      </c>
      <c r="F547" s="230" t="s">
        <v>736</v>
      </c>
      <c r="G547" s="228"/>
      <c r="H547" s="231">
        <v>141.11500000000001</v>
      </c>
      <c r="I547" s="232"/>
      <c r="J547" s="228"/>
      <c r="K547" s="228"/>
      <c r="L547" s="233"/>
      <c r="M547" s="234"/>
      <c r="N547" s="235"/>
      <c r="O547" s="235"/>
      <c r="P547" s="235"/>
      <c r="Q547" s="235"/>
      <c r="R547" s="235"/>
      <c r="S547" s="235"/>
      <c r="T547" s="236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7" t="s">
        <v>161</v>
      </c>
      <c r="AU547" s="237" t="s">
        <v>85</v>
      </c>
      <c r="AV547" s="13" t="s">
        <v>85</v>
      </c>
      <c r="AW547" s="13" t="s">
        <v>36</v>
      </c>
      <c r="AX547" s="13" t="s">
        <v>75</v>
      </c>
      <c r="AY547" s="237" t="s">
        <v>148</v>
      </c>
    </row>
    <row r="548" s="13" customFormat="1">
      <c r="A548" s="13"/>
      <c r="B548" s="227"/>
      <c r="C548" s="228"/>
      <c r="D548" s="220" t="s">
        <v>161</v>
      </c>
      <c r="E548" s="229" t="s">
        <v>19</v>
      </c>
      <c r="F548" s="230" t="s">
        <v>737</v>
      </c>
      <c r="G548" s="228"/>
      <c r="H548" s="231">
        <v>57.646999999999998</v>
      </c>
      <c r="I548" s="232"/>
      <c r="J548" s="228"/>
      <c r="K548" s="228"/>
      <c r="L548" s="233"/>
      <c r="M548" s="234"/>
      <c r="N548" s="235"/>
      <c r="O548" s="235"/>
      <c r="P548" s="235"/>
      <c r="Q548" s="235"/>
      <c r="R548" s="235"/>
      <c r="S548" s="235"/>
      <c r="T548" s="236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37" t="s">
        <v>161</v>
      </c>
      <c r="AU548" s="237" t="s">
        <v>85</v>
      </c>
      <c r="AV548" s="13" t="s">
        <v>85</v>
      </c>
      <c r="AW548" s="13" t="s">
        <v>36</v>
      </c>
      <c r="AX548" s="13" t="s">
        <v>75</v>
      </c>
      <c r="AY548" s="237" t="s">
        <v>148</v>
      </c>
    </row>
    <row r="549" s="13" customFormat="1">
      <c r="A549" s="13"/>
      <c r="B549" s="227"/>
      <c r="C549" s="228"/>
      <c r="D549" s="220" t="s">
        <v>161</v>
      </c>
      <c r="E549" s="229" t="s">
        <v>19</v>
      </c>
      <c r="F549" s="230" t="s">
        <v>738</v>
      </c>
      <c r="G549" s="228"/>
      <c r="H549" s="231">
        <v>43.831000000000003</v>
      </c>
      <c r="I549" s="232"/>
      <c r="J549" s="228"/>
      <c r="K549" s="228"/>
      <c r="L549" s="233"/>
      <c r="M549" s="234"/>
      <c r="N549" s="235"/>
      <c r="O549" s="235"/>
      <c r="P549" s="235"/>
      <c r="Q549" s="235"/>
      <c r="R549" s="235"/>
      <c r="S549" s="235"/>
      <c r="T549" s="236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7" t="s">
        <v>161</v>
      </c>
      <c r="AU549" s="237" t="s">
        <v>85</v>
      </c>
      <c r="AV549" s="13" t="s">
        <v>85</v>
      </c>
      <c r="AW549" s="13" t="s">
        <v>36</v>
      </c>
      <c r="AX549" s="13" t="s">
        <v>75</v>
      </c>
      <c r="AY549" s="237" t="s">
        <v>148</v>
      </c>
    </row>
    <row r="550" s="13" customFormat="1">
      <c r="A550" s="13"/>
      <c r="B550" s="227"/>
      <c r="C550" s="228"/>
      <c r="D550" s="220" t="s">
        <v>161</v>
      </c>
      <c r="E550" s="229" t="s">
        <v>19</v>
      </c>
      <c r="F550" s="230" t="s">
        <v>739</v>
      </c>
      <c r="G550" s="228"/>
      <c r="H550" s="231">
        <v>31.381</v>
      </c>
      <c r="I550" s="232"/>
      <c r="J550" s="228"/>
      <c r="K550" s="228"/>
      <c r="L550" s="233"/>
      <c r="M550" s="234"/>
      <c r="N550" s="235"/>
      <c r="O550" s="235"/>
      <c r="P550" s="235"/>
      <c r="Q550" s="235"/>
      <c r="R550" s="235"/>
      <c r="S550" s="235"/>
      <c r="T550" s="236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7" t="s">
        <v>161</v>
      </c>
      <c r="AU550" s="237" t="s">
        <v>85</v>
      </c>
      <c r="AV550" s="13" t="s">
        <v>85</v>
      </c>
      <c r="AW550" s="13" t="s">
        <v>36</v>
      </c>
      <c r="AX550" s="13" t="s">
        <v>75</v>
      </c>
      <c r="AY550" s="237" t="s">
        <v>148</v>
      </c>
    </row>
    <row r="551" s="13" customFormat="1">
      <c r="A551" s="13"/>
      <c r="B551" s="227"/>
      <c r="C551" s="228"/>
      <c r="D551" s="220" t="s">
        <v>161</v>
      </c>
      <c r="E551" s="229" t="s">
        <v>19</v>
      </c>
      <c r="F551" s="230" t="s">
        <v>740</v>
      </c>
      <c r="G551" s="228"/>
      <c r="H551" s="231">
        <v>59.448999999999998</v>
      </c>
      <c r="I551" s="232"/>
      <c r="J551" s="228"/>
      <c r="K551" s="228"/>
      <c r="L551" s="233"/>
      <c r="M551" s="234"/>
      <c r="N551" s="235"/>
      <c r="O551" s="235"/>
      <c r="P551" s="235"/>
      <c r="Q551" s="235"/>
      <c r="R551" s="235"/>
      <c r="S551" s="235"/>
      <c r="T551" s="236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7" t="s">
        <v>161</v>
      </c>
      <c r="AU551" s="237" t="s">
        <v>85</v>
      </c>
      <c r="AV551" s="13" t="s">
        <v>85</v>
      </c>
      <c r="AW551" s="13" t="s">
        <v>36</v>
      </c>
      <c r="AX551" s="13" t="s">
        <v>75</v>
      </c>
      <c r="AY551" s="237" t="s">
        <v>148</v>
      </c>
    </row>
    <row r="552" s="14" customFormat="1">
      <c r="A552" s="14"/>
      <c r="B552" s="239"/>
      <c r="C552" s="240"/>
      <c r="D552" s="220" t="s">
        <v>161</v>
      </c>
      <c r="E552" s="241" t="s">
        <v>19</v>
      </c>
      <c r="F552" s="242" t="s">
        <v>181</v>
      </c>
      <c r="G552" s="240"/>
      <c r="H552" s="243">
        <v>696.67600000000004</v>
      </c>
      <c r="I552" s="244"/>
      <c r="J552" s="240"/>
      <c r="K552" s="240"/>
      <c r="L552" s="245"/>
      <c r="M552" s="246"/>
      <c r="N552" s="247"/>
      <c r="O552" s="247"/>
      <c r="P552" s="247"/>
      <c r="Q552" s="247"/>
      <c r="R552" s="247"/>
      <c r="S552" s="247"/>
      <c r="T552" s="248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9" t="s">
        <v>161</v>
      </c>
      <c r="AU552" s="249" t="s">
        <v>85</v>
      </c>
      <c r="AV552" s="14" t="s">
        <v>155</v>
      </c>
      <c r="AW552" s="14" t="s">
        <v>36</v>
      </c>
      <c r="AX552" s="14" t="s">
        <v>83</v>
      </c>
      <c r="AY552" s="249" t="s">
        <v>148</v>
      </c>
    </row>
    <row r="553" s="2" customFormat="1" ht="16.5" customHeight="1">
      <c r="A553" s="40"/>
      <c r="B553" s="41"/>
      <c r="C553" s="271" t="s">
        <v>741</v>
      </c>
      <c r="D553" s="271" t="s">
        <v>250</v>
      </c>
      <c r="E553" s="272" t="s">
        <v>742</v>
      </c>
      <c r="F553" s="273" t="s">
        <v>743</v>
      </c>
      <c r="G553" s="274" t="s">
        <v>311</v>
      </c>
      <c r="H553" s="275">
        <v>101.49500000000001</v>
      </c>
      <c r="I553" s="276"/>
      <c r="J553" s="277">
        <f>ROUND(I553*H553,2)</f>
        <v>0</v>
      </c>
      <c r="K553" s="273" t="s">
        <v>19</v>
      </c>
      <c r="L553" s="278"/>
      <c r="M553" s="279" t="s">
        <v>19</v>
      </c>
      <c r="N553" s="280" t="s">
        <v>48</v>
      </c>
      <c r="O553" s="87"/>
      <c r="P553" s="216">
        <f>O553*H553</f>
        <v>0</v>
      </c>
      <c r="Q553" s="216">
        <v>0</v>
      </c>
      <c r="R553" s="216">
        <f>Q553*H553</f>
        <v>0</v>
      </c>
      <c r="S553" s="216">
        <v>0</v>
      </c>
      <c r="T553" s="217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8" t="s">
        <v>440</v>
      </c>
      <c r="AT553" s="218" t="s">
        <v>250</v>
      </c>
      <c r="AU553" s="218" t="s">
        <v>85</v>
      </c>
      <c r="AY553" s="19" t="s">
        <v>148</v>
      </c>
      <c r="BE553" s="219">
        <f>IF(N553="základní",J553,0)</f>
        <v>0</v>
      </c>
      <c r="BF553" s="219">
        <f>IF(N553="snížená",J553,0)</f>
        <v>0</v>
      </c>
      <c r="BG553" s="219">
        <f>IF(N553="zákl. přenesená",J553,0)</f>
        <v>0</v>
      </c>
      <c r="BH553" s="219">
        <f>IF(N553="sníž. přenesená",J553,0)</f>
        <v>0</v>
      </c>
      <c r="BI553" s="219">
        <f>IF(N553="nulová",J553,0)</f>
        <v>0</v>
      </c>
      <c r="BJ553" s="19" t="s">
        <v>155</v>
      </c>
      <c r="BK553" s="219">
        <f>ROUND(I553*H553,2)</f>
        <v>0</v>
      </c>
      <c r="BL553" s="19" t="s">
        <v>308</v>
      </c>
      <c r="BM553" s="218" t="s">
        <v>744</v>
      </c>
    </row>
    <row r="554" s="2" customFormat="1">
      <c r="A554" s="40"/>
      <c r="B554" s="41"/>
      <c r="C554" s="42"/>
      <c r="D554" s="220" t="s">
        <v>157</v>
      </c>
      <c r="E554" s="42"/>
      <c r="F554" s="221" t="s">
        <v>743</v>
      </c>
      <c r="G554" s="42"/>
      <c r="H554" s="42"/>
      <c r="I554" s="222"/>
      <c r="J554" s="42"/>
      <c r="K554" s="42"/>
      <c r="L554" s="46"/>
      <c r="M554" s="223"/>
      <c r="N554" s="224"/>
      <c r="O554" s="87"/>
      <c r="P554" s="87"/>
      <c r="Q554" s="87"/>
      <c r="R554" s="87"/>
      <c r="S554" s="87"/>
      <c r="T554" s="88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157</v>
      </c>
      <c r="AU554" s="19" t="s">
        <v>85</v>
      </c>
    </row>
    <row r="555" s="2" customFormat="1" ht="16.5" customHeight="1">
      <c r="A555" s="40"/>
      <c r="B555" s="41"/>
      <c r="C555" s="271" t="s">
        <v>745</v>
      </c>
      <c r="D555" s="271" t="s">
        <v>250</v>
      </c>
      <c r="E555" s="272" t="s">
        <v>746</v>
      </c>
      <c r="F555" s="273" t="s">
        <v>747</v>
      </c>
      <c r="G555" s="274" t="s">
        <v>311</v>
      </c>
      <c r="H555" s="275">
        <v>79.805999999999997</v>
      </c>
      <c r="I555" s="276"/>
      <c r="J555" s="277">
        <f>ROUND(I555*H555,2)</f>
        <v>0</v>
      </c>
      <c r="K555" s="273" t="s">
        <v>19</v>
      </c>
      <c r="L555" s="278"/>
      <c r="M555" s="279" t="s">
        <v>19</v>
      </c>
      <c r="N555" s="280" t="s">
        <v>48</v>
      </c>
      <c r="O555" s="87"/>
      <c r="P555" s="216">
        <f>O555*H555</f>
        <v>0</v>
      </c>
      <c r="Q555" s="216">
        <v>0</v>
      </c>
      <c r="R555" s="216">
        <f>Q555*H555</f>
        <v>0</v>
      </c>
      <c r="S555" s="216">
        <v>0</v>
      </c>
      <c r="T555" s="217">
        <f>S555*H555</f>
        <v>0</v>
      </c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R555" s="218" t="s">
        <v>440</v>
      </c>
      <c r="AT555" s="218" t="s">
        <v>250</v>
      </c>
      <c r="AU555" s="218" t="s">
        <v>85</v>
      </c>
      <c r="AY555" s="19" t="s">
        <v>148</v>
      </c>
      <c r="BE555" s="219">
        <f>IF(N555="základní",J555,0)</f>
        <v>0</v>
      </c>
      <c r="BF555" s="219">
        <f>IF(N555="snížená",J555,0)</f>
        <v>0</v>
      </c>
      <c r="BG555" s="219">
        <f>IF(N555="zákl. přenesená",J555,0)</f>
        <v>0</v>
      </c>
      <c r="BH555" s="219">
        <f>IF(N555="sníž. přenesená",J555,0)</f>
        <v>0</v>
      </c>
      <c r="BI555" s="219">
        <f>IF(N555="nulová",J555,0)</f>
        <v>0</v>
      </c>
      <c r="BJ555" s="19" t="s">
        <v>155</v>
      </c>
      <c r="BK555" s="219">
        <f>ROUND(I555*H555,2)</f>
        <v>0</v>
      </c>
      <c r="BL555" s="19" t="s">
        <v>308</v>
      </c>
      <c r="BM555" s="218" t="s">
        <v>748</v>
      </c>
    </row>
    <row r="556" s="2" customFormat="1">
      <c r="A556" s="40"/>
      <c r="B556" s="41"/>
      <c r="C556" s="42"/>
      <c r="D556" s="220" t="s">
        <v>157</v>
      </c>
      <c r="E556" s="42"/>
      <c r="F556" s="221" t="s">
        <v>747</v>
      </c>
      <c r="G556" s="42"/>
      <c r="H556" s="42"/>
      <c r="I556" s="222"/>
      <c r="J556" s="42"/>
      <c r="K556" s="42"/>
      <c r="L556" s="46"/>
      <c r="M556" s="223"/>
      <c r="N556" s="224"/>
      <c r="O556" s="87"/>
      <c r="P556" s="87"/>
      <c r="Q556" s="87"/>
      <c r="R556" s="87"/>
      <c r="S556" s="87"/>
      <c r="T556" s="88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T556" s="19" t="s">
        <v>157</v>
      </c>
      <c r="AU556" s="19" t="s">
        <v>85</v>
      </c>
    </row>
    <row r="557" s="2" customFormat="1" ht="16.5" customHeight="1">
      <c r="A557" s="40"/>
      <c r="B557" s="41"/>
      <c r="C557" s="271" t="s">
        <v>749</v>
      </c>
      <c r="D557" s="271" t="s">
        <v>250</v>
      </c>
      <c r="E557" s="272" t="s">
        <v>750</v>
      </c>
      <c r="F557" s="273" t="s">
        <v>751</v>
      </c>
      <c r="G557" s="274" t="s">
        <v>311</v>
      </c>
      <c r="H557" s="275">
        <v>181.952</v>
      </c>
      <c r="I557" s="276"/>
      <c r="J557" s="277">
        <f>ROUND(I557*H557,2)</f>
        <v>0</v>
      </c>
      <c r="K557" s="273" t="s">
        <v>19</v>
      </c>
      <c r="L557" s="278"/>
      <c r="M557" s="279" t="s">
        <v>19</v>
      </c>
      <c r="N557" s="280" t="s">
        <v>48</v>
      </c>
      <c r="O557" s="87"/>
      <c r="P557" s="216">
        <f>O557*H557</f>
        <v>0</v>
      </c>
      <c r="Q557" s="216">
        <v>0</v>
      </c>
      <c r="R557" s="216">
        <f>Q557*H557</f>
        <v>0</v>
      </c>
      <c r="S557" s="216">
        <v>0</v>
      </c>
      <c r="T557" s="217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8" t="s">
        <v>440</v>
      </c>
      <c r="AT557" s="218" t="s">
        <v>250</v>
      </c>
      <c r="AU557" s="218" t="s">
        <v>85</v>
      </c>
      <c r="AY557" s="19" t="s">
        <v>148</v>
      </c>
      <c r="BE557" s="219">
        <f>IF(N557="základní",J557,0)</f>
        <v>0</v>
      </c>
      <c r="BF557" s="219">
        <f>IF(N557="snížená",J557,0)</f>
        <v>0</v>
      </c>
      <c r="BG557" s="219">
        <f>IF(N557="zákl. přenesená",J557,0)</f>
        <v>0</v>
      </c>
      <c r="BH557" s="219">
        <f>IF(N557="sníž. přenesená",J557,0)</f>
        <v>0</v>
      </c>
      <c r="BI557" s="219">
        <f>IF(N557="nulová",J557,0)</f>
        <v>0</v>
      </c>
      <c r="BJ557" s="19" t="s">
        <v>155</v>
      </c>
      <c r="BK557" s="219">
        <f>ROUND(I557*H557,2)</f>
        <v>0</v>
      </c>
      <c r="BL557" s="19" t="s">
        <v>308</v>
      </c>
      <c r="BM557" s="218" t="s">
        <v>752</v>
      </c>
    </row>
    <row r="558" s="2" customFormat="1">
      <c r="A558" s="40"/>
      <c r="B558" s="41"/>
      <c r="C558" s="42"/>
      <c r="D558" s="220" t="s">
        <v>157</v>
      </c>
      <c r="E558" s="42"/>
      <c r="F558" s="221" t="s">
        <v>751</v>
      </c>
      <c r="G558" s="42"/>
      <c r="H558" s="42"/>
      <c r="I558" s="222"/>
      <c r="J558" s="42"/>
      <c r="K558" s="42"/>
      <c r="L558" s="46"/>
      <c r="M558" s="223"/>
      <c r="N558" s="224"/>
      <c r="O558" s="87"/>
      <c r="P558" s="87"/>
      <c r="Q558" s="87"/>
      <c r="R558" s="87"/>
      <c r="S558" s="87"/>
      <c r="T558" s="88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157</v>
      </c>
      <c r="AU558" s="19" t="s">
        <v>85</v>
      </c>
    </row>
    <row r="559" s="2" customFormat="1" ht="16.5" customHeight="1">
      <c r="A559" s="40"/>
      <c r="B559" s="41"/>
      <c r="C559" s="271" t="s">
        <v>753</v>
      </c>
      <c r="D559" s="271" t="s">
        <v>250</v>
      </c>
      <c r="E559" s="272" t="s">
        <v>754</v>
      </c>
      <c r="F559" s="273" t="s">
        <v>755</v>
      </c>
      <c r="G559" s="274" t="s">
        <v>311</v>
      </c>
      <c r="H559" s="275">
        <v>141.11500000000001</v>
      </c>
      <c r="I559" s="276"/>
      <c r="J559" s="277">
        <f>ROUND(I559*H559,2)</f>
        <v>0</v>
      </c>
      <c r="K559" s="273" t="s">
        <v>19</v>
      </c>
      <c r="L559" s="278"/>
      <c r="M559" s="279" t="s">
        <v>19</v>
      </c>
      <c r="N559" s="280" t="s">
        <v>48</v>
      </c>
      <c r="O559" s="87"/>
      <c r="P559" s="216">
        <f>O559*H559</f>
        <v>0</v>
      </c>
      <c r="Q559" s="216">
        <v>0</v>
      </c>
      <c r="R559" s="216">
        <f>Q559*H559</f>
        <v>0</v>
      </c>
      <c r="S559" s="216">
        <v>0</v>
      </c>
      <c r="T559" s="217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18" t="s">
        <v>440</v>
      </c>
      <c r="AT559" s="218" t="s">
        <v>250</v>
      </c>
      <c r="AU559" s="218" t="s">
        <v>85</v>
      </c>
      <c r="AY559" s="19" t="s">
        <v>148</v>
      </c>
      <c r="BE559" s="219">
        <f>IF(N559="základní",J559,0)</f>
        <v>0</v>
      </c>
      <c r="BF559" s="219">
        <f>IF(N559="snížená",J559,0)</f>
        <v>0</v>
      </c>
      <c r="BG559" s="219">
        <f>IF(N559="zákl. přenesená",J559,0)</f>
        <v>0</v>
      </c>
      <c r="BH559" s="219">
        <f>IF(N559="sníž. přenesená",J559,0)</f>
        <v>0</v>
      </c>
      <c r="BI559" s="219">
        <f>IF(N559="nulová",J559,0)</f>
        <v>0</v>
      </c>
      <c r="BJ559" s="19" t="s">
        <v>155</v>
      </c>
      <c r="BK559" s="219">
        <f>ROUND(I559*H559,2)</f>
        <v>0</v>
      </c>
      <c r="BL559" s="19" t="s">
        <v>308</v>
      </c>
      <c r="BM559" s="218" t="s">
        <v>756</v>
      </c>
    </row>
    <row r="560" s="2" customFormat="1">
      <c r="A560" s="40"/>
      <c r="B560" s="41"/>
      <c r="C560" s="42"/>
      <c r="D560" s="220" t="s">
        <v>157</v>
      </c>
      <c r="E560" s="42"/>
      <c r="F560" s="221" t="s">
        <v>755</v>
      </c>
      <c r="G560" s="42"/>
      <c r="H560" s="42"/>
      <c r="I560" s="222"/>
      <c r="J560" s="42"/>
      <c r="K560" s="42"/>
      <c r="L560" s="46"/>
      <c r="M560" s="223"/>
      <c r="N560" s="224"/>
      <c r="O560" s="87"/>
      <c r="P560" s="87"/>
      <c r="Q560" s="87"/>
      <c r="R560" s="87"/>
      <c r="S560" s="87"/>
      <c r="T560" s="88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157</v>
      </c>
      <c r="AU560" s="19" t="s">
        <v>85</v>
      </c>
    </row>
    <row r="561" s="2" customFormat="1" ht="16.5" customHeight="1">
      <c r="A561" s="40"/>
      <c r="B561" s="41"/>
      <c r="C561" s="271" t="s">
        <v>757</v>
      </c>
      <c r="D561" s="271" t="s">
        <v>250</v>
      </c>
      <c r="E561" s="272" t="s">
        <v>758</v>
      </c>
      <c r="F561" s="273" t="s">
        <v>759</v>
      </c>
      <c r="G561" s="274" t="s">
        <v>311</v>
      </c>
      <c r="H561" s="275">
        <v>57.646999999999998</v>
      </c>
      <c r="I561" s="276"/>
      <c r="J561" s="277">
        <f>ROUND(I561*H561,2)</f>
        <v>0</v>
      </c>
      <c r="K561" s="273" t="s">
        <v>19</v>
      </c>
      <c r="L561" s="278"/>
      <c r="M561" s="279" t="s">
        <v>19</v>
      </c>
      <c r="N561" s="280" t="s">
        <v>48</v>
      </c>
      <c r="O561" s="87"/>
      <c r="P561" s="216">
        <f>O561*H561</f>
        <v>0</v>
      </c>
      <c r="Q561" s="216">
        <v>0</v>
      </c>
      <c r="R561" s="216">
        <f>Q561*H561</f>
        <v>0</v>
      </c>
      <c r="S561" s="216">
        <v>0</v>
      </c>
      <c r="T561" s="217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18" t="s">
        <v>440</v>
      </c>
      <c r="AT561" s="218" t="s">
        <v>250</v>
      </c>
      <c r="AU561" s="218" t="s">
        <v>85</v>
      </c>
      <c r="AY561" s="19" t="s">
        <v>148</v>
      </c>
      <c r="BE561" s="219">
        <f>IF(N561="základní",J561,0)</f>
        <v>0</v>
      </c>
      <c r="BF561" s="219">
        <f>IF(N561="snížená",J561,0)</f>
        <v>0</v>
      </c>
      <c r="BG561" s="219">
        <f>IF(N561="zákl. přenesená",J561,0)</f>
        <v>0</v>
      </c>
      <c r="BH561" s="219">
        <f>IF(N561="sníž. přenesená",J561,0)</f>
        <v>0</v>
      </c>
      <c r="BI561" s="219">
        <f>IF(N561="nulová",J561,0)</f>
        <v>0</v>
      </c>
      <c r="BJ561" s="19" t="s">
        <v>155</v>
      </c>
      <c r="BK561" s="219">
        <f>ROUND(I561*H561,2)</f>
        <v>0</v>
      </c>
      <c r="BL561" s="19" t="s">
        <v>308</v>
      </c>
      <c r="BM561" s="218" t="s">
        <v>760</v>
      </c>
    </row>
    <row r="562" s="2" customFormat="1">
      <c r="A562" s="40"/>
      <c r="B562" s="41"/>
      <c r="C562" s="42"/>
      <c r="D562" s="220" t="s">
        <v>157</v>
      </c>
      <c r="E562" s="42"/>
      <c r="F562" s="221" t="s">
        <v>759</v>
      </c>
      <c r="G562" s="42"/>
      <c r="H562" s="42"/>
      <c r="I562" s="222"/>
      <c r="J562" s="42"/>
      <c r="K562" s="42"/>
      <c r="L562" s="46"/>
      <c r="M562" s="223"/>
      <c r="N562" s="224"/>
      <c r="O562" s="87"/>
      <c r="P562" s="87"/>
      <c r="Q562" s="87"/>
      <c r="R562" s="87"/>
      <c r="S562" s="87"/>
      <c r="T562" s="88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157</v>
      </c>
      <c r="AU562" s="19" t="s">
        <v>85</v>
      </c>
    </row>
    <row r="563" s="2" customFormat="1" ht="16.5" customHeight="1">
      <c r="A563" s="40"/>
      <c r="B563" s="41"/>
      <c r="C563" s="271" t="s">
        <v>761</v>
      </c>
      <c r="D563" s="271" t="s">
        <v>250</v>
      </c>
      <c r="E563" s="272" t="s">
        <v>762</v>
      </c>
      <c r="F563" s="273" t="s">
        <v>763</v>
      </c>
      <c r="G563" s="274" t="s">
        <v>311</v>
      </c>
      <c r="H563" s="275">
        <v>43.831000000000003</v>
      </c>
      <c r="I563" s="276"/>
      <c r="J563" s="277">
        <f>ROUND(I563*H563,2)</f>
        <v>0</v>
      </c>
      <c r="K563" s="273" t="s">
        <v>19</v>
      </c>
      <c r="L563" s="278"/>
      <c r="M563" s="279" t="s">
        <v>19</v>
      </c>
      <c r="N563" s="280" t="s">
        <v>48</v>
      </c>
      <c r="O563" s="87"/>
      <c r="P563" s="216">
        <f>O563*H563</f>
        <v>0</v>
      </c>
      <c r="Q563" s="216">
        <v>0</v>
      </c>
      <c r="R563" s="216">
        <f>Q563*H563</f>
        <v>0</v>
      </c>
      <c r="S563" s="216">
        <v>0</v>
      </c>
      <c r="T563" s="217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18" t="s">
        <v>440</v>
      </c>
      <c r="AT563" s="218" t="s">
        <v>250</v>
      </c>
      <c r="AU563" s="218" t="s">
        <v>85</v>
      </c>
      <c r="AY563" s="19" t="s">
        <v>148</v>
      </c>
      <c r="BE563" s="219">
        <f>IF(N563="základní",J563,0)</f>
        <v>0</v>
      </c>
      <c r="BF563" s="219">
        <f>IF(N563="snížená",J563,0)</f>
        <v>0</v>
      </c>
      <c r="BG563" s="219">
        <f>IF(N563="zákl. přenesená",J563,0)</f>
        <v>0</v>
      </c>
      <c r="BH563" s="219">
        <f>IF(N563="sníž. přenesená",J563,0)</f>
        <v>0</v>
      </c>
      <c r="BI563" s="219">
        <f>IF(N563="nulová",J563,0)</f>
        <v>0</v>
      </c>
      <c r="BJ563" s="19" t="s">
        <v>155</v>
      </c>
      <c r="BK563" s="219">
        <f>ROUND(I563*H563,2)</f>
        <v>0</v>
      </c>
      <c r="BL563" s="19" t="s">
        <v>308</v>
      </c>
      <c r="BM563" s="218" t="s">
        <v>764</v>
      </c>
    </row>
    <row r="564" s="2" customFormat="1">
      <c r="A564" s="40"/>
      <c r="B564" s="41"/>
      <c r="C564" s="42"/>
      <c r="D564" s="220" t="s">
        <v>157</v>
      </c>
      <c r="E564" s="42"/>
      <c r="F564" s="221" t="s">
        <v>763</v>
      </c>
      <c r="G564" s="42"/>
      <c r="H564" s="42"/>
      <c r="I564" s="222"/>
      <c r="J564" s="42"/>
      <c r="K564" s="42"/>
      <c r="L564" s="46"/>
      <c r="M564" s="223"/>
      <c r="N564" s="224"/>
      <c r="O564" s="87"/>
      <c r="P564" s="87"/>
      <c r="Q564" s="87"/>
      <c r="R564" s="87"/>
      <c r="S564" s="87"/>
      <c r="T564" s="88"/>
      <c r="U564" s="40"/>
      <c r="V564" s="40"/>
      <c r="W564" s="40"/>
      <c r="X564" s="40"/>
      <c r="Y564" s="40"/>
      <c r="Z564" s="40"/>
      <c r="AA564" s="40"/>
      <c r="AB564" s="40"/>
      <c r="AC564" s="40"/>
      <c r="AD564" s="40"/>
      <c r="AE564" s="40"/>
      <c r="AT564" s="19" t="s">
        <v>157</v>
      </c>
      <c r="AU564" s="19" t="s">
        <v>85</v>
      </c>
    </row>
    <row r="565" s="2" customFormat="1" ht="16.5" customHeight="1">
      <c r="A565" s="40"/>
      <c r="B565" s="41"/>
      <c r="C565" s="271" t="s">
        <v>765</v>
      </c>
      <c r="D565" s="271" t="s">
        <v>250</v>
      </c>
      <c r="E565" s="272" t="s">
        <v>766</v>
      </c>
      <c r="F565" s="273" t="s">
        <v>767</v>
      </c>
      <c r="G565" s="274" t="s">
        <v>311</v>
      </c>
      <c r="H565" s="275">
        <v>31.381</v>
      </c>
      <c r="I565" s="276"/>
      <c r="J565" s="277">
        <f>ROUND(I565*H565,2)</f>
        <v>0</v>
      </c>
      <c r="K565" s="273" t="s">
        <v>19</v>
      </c>
      <c r="L565" s="278"/>
      <c r="M565" s="279" t="s">
        <v>19</v>
      </c>
      <c r="N565" s="280" t="s">
        <v>48</v>
      </c>
      <c r="O565" s="87"/>
      <c r="P565" s="216">
        <f>O565*H565</f>
        <v>0</v>
      </c>
      <c r="Q565" s="216">
        <v>0</v>
      </c>
      <c r="R565" s="216">
        <f>Q565*H565</f>
        <v>0</v>
      </c>
      <c r="S565" s="216">
        <v>0</v>
      </c>
      <c r="T565" s="217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18" t="s">
        <v>440</v>
      </c>
      <c r="AT565" s="218" t="s">
        <v>250</v>
      </c>
      <c r="AU565" s="218" t="s">
        <v>85</v>
      </c>
      <c r="AY565" s="19" t="s">
        <v>148</v>
      </c>
      <c r="BE565" s="219">
        <f>IF(N565="základní",J565,0)</f>
        <v>0</v>
      </c>
      <c r="BF565" s="219">
        <f>IF(N565="snížená",J565,0)</f>
        <v>0</v>
      </c>
      <c r="BG565" s="219">
        <f>IF(N565="zákl. přenesená",J565,0)</f>
        <v>0</v>
      </c>
      <c r="BH565" s="219">
        <f>IF(N565="sníž. přenesená",J565,0)</f>
        <v>0</v>
      </c>
      <c r="BI565" s="219">
        <f>IF(N565="nulová",J565,0)</f>
        <v>0</v>
      </c>
      <c r="BJ565" s="19" t="s">
        <v>155</v>
      </c>
      <c r="BK565" s="219">
        <f>ROUND(I565*H565,2)</f>
        <v>0</v>
      </c>
      <c r="BL565" s="19" t="s">
        <v>308</v>
      </c>
      <c r="BM565" s="218" t="s">
        <v>768</v>
      </c>
    </row>
    <row r="566" s="2" customFormat="1">
      <c r="A566" s="40"/>
      <c r="B566" s="41"/>
      <c r="C566" s="42"/>
      <c r="D566" s="220" t="s">
        <v>157</v>
      </c>
      <c r="E566" s="42"/>
      <c r="F566" s="221" t="s">
        <v>767</v>
      </c>
      <c r="G566" s="42"/>
      <c r="H566" s="42"/>
      <c r="I566" s="222"/>
      <c r="J566" s="42"/>
      <c r="K566" s="42"/>
      <c r="L566" s="46"/>
      <c r="M566" s="223"/>
      <c r="N566" s="224"/>
      <c r="O566" s="87"/>
      <c r="P566" s="87"/>
      <c r="Q566" s="87"/>
      <c r="R566" s="87"/>
      <c r="S566" s="87"/>
      <c r="T566" s="88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157</v>
      </c>
      <c r="AU566" s="19" t="s">
        <v>85</v>
      </c>
    </row>
    <row r="567" s="2" customFormat="1" ht="16.5" customHeight="1">
      <c r="A567" s="40"/>
      <c r="B567" s="41"/>
      <c r="C567" s="271" t="s">
        <v>769</v>
      </c>
      <c r="D567" s="271" t="s">
        <v>250</v>
      </c>
      <c r="E567" s="272" t="s">
        <v>770</v>
      </c>
      <c r="F567" s="273" t="s">
        <v>771</v>
      </c>
      <c r="G567" s="274" t="s">
        <v>311</v>
      </c>
      <c r="H567" s="275">
        <v>59.448999999999998</v>
      </c>
      <c r="I567" s="276"/>
      <c r="J567" s="277">
        <f>ROUND(I567*H567,2)</f>
        <v>0</v>
      </c>
      <c r="K567" s="273" t="s">
        <v>19</v>
      </c>
      <c r="L567" s="278"/>
      <c r="M567" s="279" t="s">
        <v>19</v>
      </c>
      <c r="N567" s="280" t="s">
        <v>48</v>
      </c>
      <c r="O567" s="87"/>
      <c r="P567" s="216">
        <f>O567*H567</f>
        <v>0</v>
      </c>
      <c r="Q567" s="216">
        <v>0</v>
      </c>
      <c r="R567" s="216">
        <f>Q567*H567</f>
        <v>0</v>
      </c>
      <c r="S567" s="216">
        <v>0</v>
      </c>
      <c r="T567" s="217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8" t="s">
        <v>440</v>
      </c>
      <c r="AT567" s="218" t="s">
        <v>250</v>
      </c>
      <c r="AU567" s="218" t="s">
        <v>85</v>
      </c>
      <c r="AY567" s="19" t="s">
        <v>148</v>
      </c>
      <c r="BE567" s="219">
        <f>IF(N567="základní",J567,0)</f>
        <v>0</v>
      </c>
      <c r="BF567" s="219">
        <f>IF(N567="snížená",J567,0)</f>
        <v>0</v>
      </c>
      <c r="BG567" s="219">
        <f>IF(N567="zákl. přenesená",J567,0)</f>
        <v>0</v>
      </c>
      <c r="BH567" s="219">
        <f>IF(N567="sníž. přenesená",J567,0)</f>
        <v>0</v>
      </c>
      <c r="BI567" s="219">
        <f>IF(N567="nulová",J567,0)</f>
        <v>0</v>
      </c>
      <c r="BJ567" s="19" t="s">
        <v>155</v>
      </c>
      <c r="BK567" s="219">
        <f>ROUND(I567*H567,2)</f>
        <v>0</v>
      </c>
      <c r="BL567" s="19" t="s">
        <v>308</v>
      </c>
      <c r="BM567" s="218" t="s">
        <v>772</v>
      </c>
    </row>
    <row r="568" s="2" customFormat="1">
      <c r="A568" s="40"/>
      <c r="B568" s="41"/>
      <c r="C568" s="42"/>
      <c r="D568" s="220" t="s">
        <v>157</v>
      </c>
      <c r="E568" s="42"/>
      <c r="F568" s="221" t="s">
        <v>771</v>
      </c>
      <c r="G568" s="42"/>
      <c r="H568" s="42"/>
      <c r="I568" s="222"/>
      <c r="J568" s="42"/>
      <c r="K568" s="42"/>
      <c r="L568" s="46"/>
      <c r="M568" s="223"/>
      <c r="N568" s="224"/>
      <c r="O568" s="87"/>
      <c r="P568" s="87"/>
      <c r="Q568" s="87"/>
      <c r="R568" s="87"/>
      <c r="S568" s="87"/>
      <c r="T568" s="88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157</v>
      </c>
      <c r="AU568" s="19" t="s">
        <v>85</v>
      </c>
    </row>
    <row r="569" s="2" customFormat="1" ht="16.5" customHeight="1">
      <c r="A569" s="40"/>
      <c r="B569" s="41"/>
      <c r="C569" s="207" t="s">
        <v>773</v>
      </c>
      <c r="D569" s="207" t="s">
        <v>150</v>
      </c>
      <c r="E569" s="208" t="s">
        <v>774</v>
      </c>
      <c r="F569" s="209" t="s">
        <v>775</v>
      </c>
      <c r="G569" s="210" t="s">
        <v>421</v>
      </c>
      <c r="H569" s="211">
        <v>0.69699999999999995</v>
      </c>
      <c r="I569" s="212"/>
      <c r="J569" s="213">
        <f>ROUND(I569*H569,2)</f>
        <v>0</v>
      </c>
      <c r="K569" s="209" t="s">
        <v>154</v>
      </c>
      <c r="L569" s="46"/>
      <c r="M569" s="214" t="s">
        <v>19</v>
      </c>
      <c r="N569" s="215" t="s">
        <v>48</v>
      </c>
      <c r="O569" s="87"/>
      <c r="P569" s="216">
        <f>O569*H569</f>
        <v>0</v>
      </c>
      <c r="Q569" s="216">
        <v>0</v>
      </c>
      <c r="R569" s="216">
        <f>Q569*H569</f>
        <v>0</v>
      </c>
      <c r="S569" s="216">
        <v>0</v>
      </c>
      <c r="T569" s="217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18" t="s">
        <v>308</v>
      </c>
      <c r="AT569" s="218" t="s">
        <v>150</v>
      </c>
      <c r="AU569" s="218" t="s">
        <v>85</v>
      </c>
      <c r="AY569" s="19" t="s">
        <v>148</v>
      </c>
      <c r="BE569" s="219">
        <f>IF(N569="základní",J569,0)</f>
        <v>0</v>
      </c>
      <c r="BF569" s="219">
        <f>IF(N569="snížená",J569,0)</f>
        <v>0</v>
      </c>
      <c r="BG569" s="219">
        <f>IF(N569="zákl. přenesená",J569,0)</f>
        <v>0</v>
      </c>
      <c r="BH569" s="219">
        <f>IF(N569="sníž. přenesená",J569,0)</f>
        <v>0</v>
      </c>
      <c r="BI569" s="219">
        <f>IF(N569="nulová",J569,0)</f>
        <v>0</v>
      </c>
      <c r="BJ569" s="19" t="s">
        <v>155</v>
      </c>
      <c r="BK569" s="219">
        <f>ROUND(I569*H569,2)</f>
        <v>0</v>
      </c>
      <c r="BL569" s="19" t="s">
        <v>308</v>
      </c>
      <c r="BM569" s="218" t="s">
        <v>776</v>
      </c>
    </row>
    <row r="570" s="2" customFormat="1">
      <c r="A570" s="40"/>
      <c r="B570" s="41"/>
      <c r="C570" s="42"/>
      <c r="D570" s="220" t="s">
        <v>157</v>
      </c>
      <c r="E570" s="42"/>
      <c r="F570" s="221" t="s">
        <v>777</v>
      </c>
      <c r="G570" s="42"/>
      <c r="H570" s="42"/>
      <c r="I570" s="222"/>
      <c r="J570" s="42"/>
      <c r="K570" s="42"/>
      <c r="L570" s="46"/>
      <c r="M570" s="223"/>
      <c r="N570" s="224"/>
      <c r="O570" s="87"/>
      <c r="P570" s="87"/>
      <c r="Q570" s="87"/>
      <c r="R570" s="87"/>
      <c r="S570" s="87"/>
      <c r="T570" s="88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157</v>
      </c>
      <c r="AU570" s="19" t="s">
        <v>85</v>
      </c>
    </row>
    <row r="571" s="2" customFormat="1">
      <c r="A571" s="40"/>
      <c r="B571" s="41"/>
      <c r="C571" s="42"/>
      <c r="D571" s="225" t="s">
        <v>159</v>
      </c>
      <c r="E571" s="42"/>
      <c r="F571" s="226" t="s">
        <v>778</v>
      </c>
      <c r="G571" s="42"/>
      <c r="H571" s="42"/>
      <c r="I571" s="222"/>
      <c r="J571" s="42"/>
      <c r="K571" s="42"/>
      <c r="L571" s="46"/>
      <c r="M571" s="223"/>
      <c r="N571" s="224"/>
      <c r="O571" s="87"/>
      <c r="P571" s="87"/>
      <c r="Q571" s="87"/>
      <c r="R571" s="87"/>
      <c r="S571" s="87"/>
      <c r="T571" s="88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159</v>
      </c>
      <c r="AU571" s="19" t="s">
        <v>85</v>
      </c>
    </row>
    <row r="572" s="2" customFormat="1" ht="16.5" customHeight="1">
      <c r="A572" s="40"/>
      <c r="B572" s="41"/>
      <c r="C572" s="207" t="s">
        <v>779</v>
      </c>
      <c r="D572" s="207" t="s">
        <v>150</v>
      </c>
      <c r="E572" s="208" t="s">
        <v>780</v>
      </c>
      <c r="F572" s="209" t="s">
        <v>781</v>
      </c>
      <c r="G572" s="210" t="s">
        <v>421</v>
      </c>
      <c r="H572" s="211">
        <v>0.69699999999999995</v>
      </c>
      <c r="I572" s="212"/>
      <c r="J572" s="213">
        <f>ROUND(I572*H572,2)</f>
        <v>0</v>
      </c>
      <c r="K572" s="209" t="s">
        <v>154</v>
      </c>
      <c r="L572" s="46"/>
      <c r="M572" s="214" t="s">
        <v>19</v>
      </c>
      <c r="N572" s="215" t="s">
        <v>48</v>
      </c>
      <c r="O572" s="87"/>
      <c r="P572" s="216">
        <f>O572*H572</f>
        <v>0</v>
      </c>
      <c r="Q572" s="216">
        <v>0</v>
      </c>
      <c r="R572" s="216">
        <f>Q572*H572</f>
        <v>0</v>
      </c>
      <c r="S572" s="216">
        <v>0</v>
      </c>
      <c r="T572" s="217">
        <f>S572*H572</f>
        <v>0</v>
      </c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R572" s="218" t="s">
        <v>308</v>
      </c>
      <c r="AT572" s="218" t="s">
        <v>150</v>
      </c>
      <c r="AU572" s="218" t="s">
        <v>85</v>
      </c>
      <c r="AY572" s="19" t="s">
        <v>148</v>
      </c>
      <c r="BE572" s="219">
        <f>IF(N572="základní",J572,0)</f>
        <v>0</v>
      </c>
      <c r="BF572" s="219">
        <f>IF(N572="snížená",J572,0)</f>
        <v>0</v>
      </c>
      <c r="BG572" s="219">
        <f>IF(N572="zákl. přenesená",J572,0)</f>
        <v>0</v>
      </c>
      <c r="BH572" s="219">
        <f>IF(N572="sníž. přenesená",J572,0)</f>
        <v>0</v>
      </c>
      <c r="BI572" s="219">
        <f>IF(N572="nulová",J572,0)</f>
        <v>0</v>
      </c>
      <c r="BJ572" s="19" t="s">
        <v>155</v>
      </c>
      <c r="BK572" s="219">
        <f>ROUND(I572*H572,2)</f>
        <v>0</v>
      </c>
      <c r="BL572" s="19" t="s">
        <v>308</v>
      </c>
      <c r="BM572" s="218" t="s">
        <v>782</v>
      </c>
    </row>
    <row r="573" s="2" customFormat="1">
      <c r="A573" s="40"/>
      <c r="B573" s="41"/>
      <c r="C573" s="42"/>
      <c r="D573" s="220" t="s">
        <v>157</v>
      </c>
      <c r="E573" s="42"/>
      <c r="F573" s="221" t="s">
        <v>783</v>
      </c>
      <c r="G573" s="42"/>
      <c r="H573" s="42"/>
      <c r="I573" s="222"/>
      <c r="J573" s="42"/>
      <c r="K573" s="42"/>
      <c r="L573" s="46"/>
      <c r="M573" s="223"/>
      <c r="N573" s="224"/>
      <c r="O573" s="87"/>
      <c r="P573" s="87"/>
      <c r="Q573" s="87"/>
      <c r="R573" s="87"/>
      <c r="S573" s="87"/>
      <c r="T573" s="88"/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T573" s="19" t="s">
        <v>157</v>
      </c>
      <c r="AU573" s="19" t="s">
        <v>85</v>
      </c>
    </row>
    <row r="574" s="2" customFormat="1">
      <c r="A574" s="40"/>
      <c r="B574" s="41"/>
      <c r="C574" s="42"/>
      <c r="D574" s="225" t="s">
        <v>159</v>
      </c>
      <c r="E574" s="42"/>
      <c r="F574" s="226" t="s">
        <v>784</v>
      </c>
      <c r="G574" s="42"/>
      <c r="H574" s="42"/>
      <c r="I574" s="222"/>
      <c r="J574" s="42"/>
      <c r="K574" s="42"/>
      <c r="L574" s="46"/>
      <c r="M574" s="223"/>
      <c r="N574" s="224"/>
      <c r="O574" s="87"/>
      <c r="P574" s="87"/>
      <c r="Q574" s="87"/>
      <c r="R574" s="87"/>
      <c r="S574" s="87"/>
      <c r="T574" s="88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159</v>
      </c>
      <c r="AU574" s="19" t="s">
        <v>85</v>
      </c>
    </row>
    <row r="575" s="2" customFormat="1" ht="16.5" customHeight="1">
      <c r="A575" s="40"/>
      <c r="B575" s="41"/>
      <c r="C575" s="207" t="s">
        <v>785</v>
      </c>
      <c r="D575" s="207" t="s">
        <v>150</v>
      </c>
      <c r="E575" s="208" t="s">
        <v>786</v>
      </c>
      <c r="F575" s="209" t="s">
        <v>787</v>
      </c>
      <c r="G575" s="210" t="s">
        <v>421</v>
      </c>
      <c r="H575" s="211">
        <v>13.243</v>
      </c>
      <c r="I575" s="212"/>
      <c r="J575" s="213">
        <f>ROUND(I575*H575,2)</f>
        <v>0</v>
      </c>
      <c r="K575" s="209" t="s">
        <v>154</v>
      </c>
      <c r="L575" s="46"/>
      <c r="M575" s="214" t="s">
        <v>19</v>
      </c>
      <c r="N575" s="215" t="s">
        <v>48</v>
      </c>
      <c r="O575" s="87"/>
      <c r="P575" s="216">
        <f>O575*H575</f>
        <v>0</v>
      </c>
      <c r="Q575" s="216">
        <v>0</v>
      </c>
      <c r="R575" s="216">
        <f>Q575*H575</f>
        <v>0</v>
      </c>
      <c r="S575" s="216">
        <v>0</v>
      </c>
      <c r="T575" s="217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18" t="s">
        <v>308</v>
      </c>
      <c r="AT575" s="218" t="s">
        <v>150</v>
      </c>
      <c r="AU575" s="218" t="s">
        <v>85</v>
      </c>
      <c r="AY575" s="19" t="s">
        <v>148</v>
      </c>
      <c r="BE575" s="219">
        <f>IF(N575="základní",J575,0)</f>
        <v>0</v>
      </c>
      <c r="BF575" s="219">
        <f>IF(N575="snížená",J575,0)</f>
        <v>0</v>
      </c>
      <c r="BG575" s="219">
        <f>IF(N575="zákl. přenesená",J575,0)</f>
        <v>0</v>
      </c>
      <c r="BH575" s="219">
        <f>IF(N575="sníž. přenesená",J575,0)</f>
        <v>0</v>
      </c>
      <c r="BI575" s="219">
        <f>IF(N575="nulová",J575,0)</f>
        <v>0</v>
      </c>
      <c r="BJ575" s="19" t="s">
        <v>155</v>
      </c>
      <c r="BK575" s="219">
        <f>ROUND(I575*H575,2)</f>
        <v>0</v>
      </c>
      <c r="BL575" s="19" t="s">
        <v>308</v>
      </c>
      <c r="BM575" s="218" t="s">
        <v>788</v>
      </c>
    </row>
    <row r="576" s="2" customFormat="1">
      <c r="A576" s="40"/>
      <c r="B576" s="41"/>
      <c r="C576" s="42"/>
      <c r="D576" s="220" t="s">
        <v>157</v>
      </c>
      <c r="E576" s="42"/>
      <c r="F576" s="221" t="s">
        <v>789</v>
      </c>
      <c r="G576" s="42"/>
      <c r="H576" s="42"/>
      <c r="I576" s="222"/>
      <c r="J576" s="42"/>
      <c r="K576" s="42"/>
      <c r="L576" s="46"/>
      <c r="M576" s="223"/>
      <c r="N576" s="224"/>
      <c r="O576" s="87"/>
      <c r="P576" s="87"/>
      <c r="Q576" s="87"/>
      <c r="R576" s="87"/>
      <c r="S576" s="87"/>
      <c r="T576" s="88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T576" s="19" t="s">
        <v>157</v>
      </c>
      <c r="AU576" s="19" t="s">
        <v>85</v>
      </c>
    </row>
    <row r="577" s="2" customFormat="1">
      <c r="A577" s="40"/>
      <c r="B577" s="41"/>
      <c r="C577" s="42"/>
      <c r="D577" s="225" t="s">
        <v>159</v>
      </c>
      <c r="E577" s="42"/>
      <c r="F577" s="226" t="s">
        <v>790</v>
      </c>
      <c r="G577" s="42"/>
      <c r="H577" s="42"/>
      <c r="I577" s="222"/>
      <c r="J577" s="42"/>
      <c r="K577" s="42"/>
      <c r="L577" s="46"/>
      <c r="M577" s="223"/>
      <c r="N577" s="224"/>
      <c r="O577" s="87"/>
      <c r="P577" s="87"/>
      <c r="Q577" s="87"/>
      <c r="R577" s="87"/>
      <c r="S577" s="87"/>
      <c r="T577" s="88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159</v>
      </c>
      <c r="AU577" s="19" t="s">
        <v>85</v>
      </c>
    </row>
    <row r="578" s="13" customFormat="1">
      <c r="A578" s="13"/>
      <c r="B578" s="227"/>
      <c r="C578" s="228"/>
      <c r="D578" s="220" t="s">
        <v>161</v>
      </c>
      <c r="E578" s="229" t="s">
        <v>19</v>
      </c>
      <c r="F578" s="230" t="s">
        <v>791</v>
      </c>
      <c r="G578" s="228"/>
      <c r="H578" s="231">
        <v>13.243</v>
      </c>
      <c r="I578" s="232"/>
      <c r="J578" s="228"/>
      <c r="K578" s="228"/>
      <c r="L578" s="233"/>
      <c r="M578" s="234"/>
      <c r="N578" s="235"/>
      <c r="O578" s="235"/>
      <c r="P578" s="235"/>
      <c r="Q578" s="235"/>
      <c r="R578" s="235"/>
      <c r="S578" s="235"/>
      <c r="T578" s="236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7" t="s">
        <v>161</v>
      </c>
      <c r="AU578" s="237" t="s">
        <v>85</v>
      </c>
      <c r="AV578" s="13" t="s">
        <v>85</v>
      </c>
      <c r="AW578" s="13" t="s">
        <v>36</v>
      </c>
      <c r="AX578" s="13" t="s">
        <v>83</v>
      </c>
      <c r="AY578" s="237" t="s">
        <v>148</v>
      </c>
    </row>
    <row r="579" s="12" customFormat="1" ht="25.92" customHeight="1">
      <c r="A579" s="12"/>
      <c r="B579" s="191"/>
      <c r="C579" s="192"/>
      <c r="D579" s="193" t="s">
        <v>74</v>
      </c>
      <c r="E579" s="194" t="s">
        <v>250</v>
      </c>
      <c r="F579" s="194" t="s">
        <v>792</v>
      </c>
      <c r="G579" s="192"/>
      <c r="H579" s="192"/>
      <c r="I579" s="195"/>
      <c r="J579" s="196">
        <f>BK579</f>
        <v>0</v>
      </c>
      <c r="K579" s="192"/>
      <c r="L579" s="197"/>
      <c r="M579" s="198"/>
      <c r="N579" s="199"/>
      <c r="O579" s="199"/>
      <c r="P579" s="200">
        <f>P580</f>
        <v>0</v>
      </c>
      <c r="Q579" s="199"/>
      <c r="R579" s="200">
        <f>R580</f>
        <v>3.3803999999999998</v>
      </c>
      <c r="S579" s="199"/>
      <c r="T579" s="201">
        <f>T580</f>
        <v>0</v>
      </c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R579" s="202" t="s">
        <v>171</v>
      </c>
      <c r="AT579" s="203" t="s">
        <v>74</v>
      </c>
      <c r="AU579" s="203" t="s">
        <v>75</v>
      </c>
      <c r="AY579" s="202" t="s">
        <v>148</v>
      </c>
      <c r="BK579" s="204">
        <f>BK580</f>
        <v>0</v>
      </c>
    </row>
    <row r="580" s="12" customFormat="1" ht="22.8" customHeight="1">
      <c r="A580" s="12"/>
      <c r="B580" s="191"/>
      <c r="C580" s="192"/>
      <c r="D580" s="193" t="s">
        <v>74</v>
      </c>
      <c r="E580" s="205" t="s">
        <v>793</v>
      </c>
      <c r="F580" s="205" t="s">
        <v>794</v>
      </c>
      <c r="G580" s="192"/>
      <c r="H580" s="192"/>
      <c r="I580" s="195"/>
      <c r="J580" s="206">
        <f>BK580</f>
        <v>0</v>
      </c>
      <c r="K580" s="192"/>
      <c r="L580" s="197"/>
      <c r="M580" s="198"/>
      <c r="N580" s="199"/>
      <c r="O580" s="199"/>
      <c r="P580" s="200">
        <f>SUM(P581:P588)</f>
        <v>0</v>
      </c>
      <c r="Q580" s="199"/>
      <c r="R580" s="200">
        <f>SUM(R581:R588)</f>
        <v>3.3803999999999998</v>
      </c>
      <c r="S580" s="199"/>
      <c r="T580" s="201">
        <f>SUM(T581:T588)</f>
        <v>0</v>
      </c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R580" s="202" t="s">
        <v>171</v>
      </c>
      <c r="AT580" s="203" t="s">
        <v>74</v>
      </c>
      <c r="AU580" s="203" t="s">
        <v>83</v>
      </c>
      <c r="AY580" s="202" t="s">
        <v>148</v>
      </c>
      <c r="BK580" s="204">
        <f>SUM(BK581:BK588)</f>
        <v>0</v>
      </c>
    </row>
    <row r="581" s="2" customFormat="1" ht="16.5" customHeight="1">
      <c r="A581" s="40"/>
      <c r="B581" s="41"/>
      <c r="C581" s="207" t="s">
        <v>795</v>
      </c>
      <c r="D581" s="207" t="s">
        <v>150</v>
      </c>
      <c r="E581" s="208" t="s">
        <v>796</v>
      </c>
      <c r="F581" s="209" t="s">
        <v>797</v>
      </c>
      <c r="G581" s="210" t="s">
        <v>550</v>
      </c>
      <c r="H581" s="211">
        <v>4</v>
      </c>
      <c r="I581" s="212"/>
      <c r="J581" s="213">
        <f>ROUND(I581*H581,2)</f>
        <v>0</v>
      </c>
      <c r="K581" s="209" t="s">
        <v>19</v>
      </c>
      <c r="L581" s="46"/>
      <c r="M581" s="214" t="s">
        <v>19</v>
      </c>
      <c r="N581" s="215" t="s">
        <v>48</v>
      </c>
      <c r="O581" s="87"/>
      <c r="P581" s="216">
        <f>O581*H581</f>
        <v>0</v>
      </c>
      <c r="Q581" s="216">
        <v>0.78010000000000002</v>
      </c>
      <c r="R581" s="216">
        <f>Q581*H581</f>
        <v>3.1204000000000001</v>
      </c>
      <c r="S581" s="216">
        <v>0</v>
      </c>
      <c r="T581" s="217">
        <f>S581*H581</f>
        <v>0</v>
      </c>
      <c r="U581" s="40"/>
      <c r="V581" s="40"/>
      <c r="W581" s="40"/>
      <c r="X581" s="40"/>
      <c r="Y581" s="40"/>
      <c r="Z581" s="40"/>
      <c r="AA581" s="40"/>
      <c r="AB581" s="40"/>
      <c r="AC581" s="40"/>
      <c r="AD581" s="40"/>
      <c r="AE581" s="40"/>
      <c r="AR581" s="218" t="s">
        <v>671</v>
      </c>
      <c r="AT581" s="218" t="s">
        <v>150</v>
      </c>
      <c r="AU581" s="218" t="s">
        <v>85</v>
      </c>
      <c r="AY581" s="19" t="s">
        <v>148</v>
      </c>
      <c r="BE581" s="219">
        <f>IF(N581="základní",J581,0)</f>
        <v>0</v>
      </c>
      <c r="BF581" s="219">
        <f>IF(N581="snížená",J581,0)</f>
        <v>0</v>
      </c>
      <c r="BG581" s="219">
        <f>IF(N581="zákl. přenesená",J581,0)</f>
        <v>0</v>
      </c>
      <c r="BH581" s="219">
        <f>IF(N581="sníž. přenesená",J581,0)</f>
        <v>0</v>
      </c>
      <c r="BI581" s="219">
        <f>IF(N581="nulová",J581,0)</f>
        <v>0</v>
      </c>
      <c r="BJ581" s="19" t="s">
        <v>155</v>
      </c>
      <c r="BK581" s="219">
        <f>ROUND(I581*H581,2)</f>
        <v>0</v>
      </c>
      <c r="BL581" s="19" t="s">
        <v>671</v>
      </c>
      <c r="BM581" s="218" t="s">
        <v>798</v>
      </c>
    </row>
    <row r="582" s="2" customFormat="1">
      <c r="A582" s="40"/>
      <c r="B582" s="41"/>
      <c r="C582" s="42"/>
      <c r="D582" s="220" t="s">
        <v>157</v>
      </c>
      <c r="E582" s="42"/>
      <c r="F582" s="221" t="s">
        <v>799</v>
      </c>
      <c r="G582" s="42"/>
      <c r="H582" s="42"/>
      <c r="I582" s="222"/>
      <c r="J582" s="42"/>
      <c r="K582" s="42"/>
      <c r="L582" s="46"/>
      <c r="M582" s="223"/>
      <c r="N582" s="224"/>
      <c r="O582" s="87"/>
      <c r="P582" s="87"/>
      <c r="Q582" s="87"/>
      <c r="R582" s="87"/>
      <c r="S582" s="87"/>
      <c r="T582" s="88"/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T582" s="19" t="s">
        <v>157</v>
      </c>
      <c r="AU582" s="19" t="s">
        <v>85</v>
      </c>
    </row>
    <row r="583" s="15" customFormat="1">
      <c r="A583" s="15"/>
      <c r="B583" s="250"/>
      <c r="C583" s="251"/>
      <c r="D583" s="220" t="s">
        <v>161</v>
      </c>
      <c r="E583" s="252" t="s">
        <v>19</v>
      </c>
      <c r="F583" s="253" t="s">
        <v>800</v>
      </c>
      <c r="G583" s="251"/>
      <c r="H583" s="252" t="s">
        <v>19</v>
      </c>
      <c r="I583" s="254"/>
      <c r="J583" s="251"/>
      <c r="K583" s="251"/>
      <c r="L583" s="255"/>
      <c r="M583" s="256"/>
      <c r="N583" s="257"/>
      <c r="O583" s="257"/>
      <c r="P583" s="257"/>
      <c r="Q583" s="257"/>
      <c r="R583" s="257"/>
      <c r="S583" s="257"/>
      <c r="T583" s="258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59" t="s">
        <v>161</v>
      </c>
      <c r="AU583" s="259" t="s">
        <v>85</v>
      </c>
      <c r="AV583" s="15" t="s">
        <v>83</v>
      </c>
      <c r="AW583" s="15" t="s">
        <v>36</v>
      </c>
      <c r="AX583" s="15" t="s">
        <v>75</v>
      </c>
      <c r="AY583" s="259" t="s">
        <v>148</v>
      </c>
    </row>
    <row r="584" s="13" customFormat="1">
      <c r="A584" s="13"/>
      <c r="B584" s="227"/>
      <c r="C584" s="228"/>
      <c r="D584" s="220" t="s">
        <v>161</v>
      </c>
      <c r="E584" s="229" t="s">
        <v>19</v>
      </c>
      <c r="F584" s="230" t="s">
        <v>155</v>
      </c>
      <c r="G584" s="228"/>
      <c r="H584" s="231">
        <v>4</v>
      </c>
      <c r="I584" s="232"/>
      <c r="J584" s="228"/>
      <c r="K584" s="228"/>
      <c r="L584" s="233"/>
      <c r="M584" s="234"/>
      <c r="N584" s="235"/>
      <c r="O584" s="235"/>
      <c r="P584" s="235"/>
      <c r="Q584" s="235"/>
      <c r="R584" s="235"/>
      <c r="S584" s="235"/>
      <c r="T584" s="236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7" t="s">
        <v>161</v>
      </c>
      <c r="AU584" s="237" t="s">
        <v>85</v>
      </c>
      <c r="AV584" s="13" t="s">
        <v>85</v>
      </c>
      <c r="AW584" s="13" t="s">
        <v>36</v>
      </c>
      <c r="AX584" s="13" t="s">
        <v>83</v>
      </c>
      <c r="AY584" s="237" t="s">
        <v>148</v>
      </c>
    </row>
    <row r="585" s="2" customFormat="1" ht="16.5" customHeight="1">
      <c r="A585" s="40"/>
      <c r="B585" s="41"/>
      <c r="C585" s="271" t="s">
        <v>801</v>
      </c>
      <c r="D585" s="271" t="s">
        <v>250</v>
      </c>
      <c r="E585" s="272" t="s">
        <v>802</v>
      </c>
      <c r="F585" s="273" t="s">
        <v>803</v>
      </c>
      <c r="G585" s="274" t="s">
        <v>550</v>
      </c>
      <c r="H585" s="275">
        <v>4</v>
      </c>
      <c r="I585" s="276"/>
      <c r="J585" s="277">
        <f>ROUND(I585*H585,2)</f>
        <v>0</v>
      </c>
      <c r="K585" s="273" t="s">
        <v>19</v>
      </c>
      <c r="L585" s="278"/>
      <c r="M585" s="279" t="s">
        <v>19</v>
      </c>
      <c r="N585" s="280" t="s">
        <v>48</v>
      </c>
      <c r="O585" s="87"/>
      <c r="P585" s="216">
        <f>O585*H585</f>
        <v>0</v>
      </c>
      <c r="Q585" s="216">
        <v>0.065000000000000002</v>
      </c>
      <c r="R585" s="216">
        <f>Q585*H585</f>
        <v>0.26000000000000001</v>
      </c>
      <c r="S585" s="216">
        <v>0</v>
      </c>
      <c r="T585" s="217">
        <f>S585*H585</f>
        <v>0</v>
      </c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R585" s="218" t="s">
        <v>804</v>
      </c>
      <c r="AT585" s="218" t="s">
        <v>250</v>
      </c>
      <c r="AU585" s="218" t="s">
        <v>85</v>
      </c>
      <c r="AY585" s="19" t="s">
        <v>148</v>
      </c>
      <c r="BE585" s="219">
        <f>IF(N585="základní",J585,0)</f>
        <v>0</v>
      </c>
      <c r="BF585" s="219">
        <f>IF(N585="snížená",J585,0)</f>
        <v>0</v>
      </c>
      <c r="BG585" s="219">
        <f>IF(N585="zákl. přenesená",J585,0)</f>
        <v>0</v>
      </c>
      <c r="BH585" s="219">
        <f>IF(N585="sníž. přenesená",J585,0)</f>
        <v>0</v>
      </c>
      <c r="BI585" s="219">
        <f>IF(N585="nulová",J585,0)</f>
        <v>0</v>
      </c>
      <c r="BJ585" s="19" t="s">
        <v>155</v>
      </c>
      <c r="BK585" s="219">
        <f>ROUND(I585*H585,2)</f>
        <v>0</v>
      </c>
      <c r="BL585" s="19" t="s">
        <v>804</v>
      </c>
      <c r="BM585" s="218" t="s">
        <v>805</v>
      </c>
    </row>
    <row r="586" s="2" customFormat="1">
      <c r="A586" s="40"/>
      <c r="B586" s="41"/>
      <c r="C586" s="42"/>
      <c r="D586" s="220" t="s">
        <v>157</v>
      </c>
      <c r="E586" s="42"/>
      <c r="F586" s="221" t="s">
        <v>806</v>
      </c>
      <c r="G586" s="42"/>
      <c r="H586" s="42"/>
      <c r="I586" s="222"/>
      <c r="J586" s="42"/>
      <c r="K586" s="42"/>
      <c r="L586" s="46"/>
      <c r="M586" s="223"/>
      <c r="N586" s="224"/>
      <c r="O586" s="87"/>
      <c r="P586" s="87"/>
      <c r="Q586" s="87"/>
      <c r="R586" s="87"/>
      <c r="S586" s="87"/>
      <c r="T586" s="88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157</v>
      </c>
      <c r="AU586" s="19" t="s">
        <v>85</v>
      </c>
    </row>
    <row r="587" s="15" customFormat="1">
      <c r="A587" s="15"/>
      <c r="B587" s="250"/>
      <c r="C587" s="251"/>
      <c r="D587" s="220" t="s">
        <v>161</v>
      </c>
      <c r="E587" s="252" t="s">
        <v>19</v>
      </c>
      <c r="F587" s="253" t="s">
        <v>807</v>
      </c>
      <c r="G587" s="251"/>
      <c r="H587" s="252" t="s">
        <v>19</v>
      </c>
      <c r="I587" s="254"/>
      <c r="J587" s="251"/>
      <c r="K587" s="251"/>
      <c r="L587" s="255"/>
      <c r="M587" s="256"/>
      <c r="N587" s="257"/>
      <c r="O587" s="257"/>
      <c r="P587" s="257"/>
      <c r="Q587" s="257"/>
      <c r="R587" s="257"/>
      <c r="S587" s="257"/>
      <c r="T587" s="258"/>
      <c r="U587" s="15"/>
      <c r="V587" s="15"/>
      <c r="W587" s="15"/>
      <c r="X587" s="15"/>
      <c r="Y587" s="15"/>
      <c r="Z587" s="15"/>
      <c r="AA587" s="15"/>
      <c r="AB587" s="15"/>
      <c r="AC587" s="15"/>
      <c r="AD587" s="15"/>
      <c r="AE587" s="15"/>
      <c r="AT587" s="259" t="s">
        <v>161</v>
      </c>
      <c r="AU587" s="259" t="s">
        <v>85</v>
      </c>
      <c r="AV587" s="15" t="s">
        <v>83</v>
      </c>
      <c r="AW587" s="15" t="s">
        <v>36</v>
      </c>
      <c r="AX587" s="15" t="s">
        <v>75</v>
      </c>
      <c r="AY587" s="259" t="s">
        <v>148</v>
      </c>
    </row>
    <row r="588" s="13" customFormat="1">
      <c r="A588" s="13"/>
      <c r="B588" s="227"/>
      <c r="C588" s="228"/>
      <c r="D588" s="220" t="s">
        <v>161</v>
      </c>
      <c r="E588" s="229" t="s">
        <v>19</v>
      </c>
      <c r="F588" s="230" t="s">
        <v>155</v>
      </c>
      <c r="G588" s="228"/>
      <c r="H588" s="231">
        <v>4</v>
      </c>
      <c r="I588" s="232"/>
      <c r="J588" s="228"/>
      <c r="K588" s="228"/>
      <c r="L588" s="233"/>
      <c r="M588" s="281"/>
      <c r="N588" s="282"/>
      <c r="O588" s="282"/>
      <c r="P588" s="282"/>
      <c r="Q588" s="282"/>
      <c r="R588" s="282"/>
      <c r="S588" s="282"/>
      <c r="T588" s="28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37" t="s">
        <v>161</v>
      </c>
      <c r="AU588" s="237" t="s">
        <v>85</v>
      </c>
      <c r="AV588" s="13" t="s">
        <v>85</v>
      </c>
      <c r="AW588" s="13" t="s">
        <v>36</v>
      </c>
      <c r="AX588" s="13" t="s">
        <v>83</v>
      </c>
      <c r="AY588" s="237" t="s">
        <v>148</v>
      </c>
    </row>
    <row r="589" s="2" customFormat="1" ht="6.96" customHeight="1">
      <c r="A589" s="40"/>
      <c r="B589" s="62"/>
      <c r="C589" s="63"/>
      <c r="D589" s="63"/>
      <c r="E589" s="63"/>
      <c r="F589" s="63"/>
      <c r="G589" s="63"/>
      <c r="H589" s="63"/>
      <c r="I589" s="63"/>
      <c r="J589" s="63"/>
      <c r="K589" s="63"/>
      <c r="L589" s="46"/>
      <c r="M589" s="40"/>
      <c r="O589" s="40"/>
      <c r="P589" s="40"/>
      <c r="Q589" s="40"/>
      <c r="R589" s="40"/>
      <c r="S589" s="40"/>
      <c r="T589" s="40"/>
      <c r="U589" s="40"/>
      <c r="V589" s="40"/>
      <c r="W589" s="40"/>
      <c r="X589" s="40"/>
      <c r="Y589" s="40"/>
      <c r="Z589" s="40"/>
      <c r="AA589" s="40"/>
      <c r="AB589" s="40"/>
      <c r="AC589" s="40"/>
      <c r="AD589" s="40"/>
      <c r="AE589" s="40"/>
    </row>
  </sheetData>
  <sheetProtection sheet="1" autoFilter="0" formatColumns="0" formatRows="0" objects="1" scenarios="1" spinCount="100000" saltValue="df8jWk57d8s7zij1i/8/xqgNtCsi34qh87VKX279yOV5ZstEvk1+N6zsmYV65XZcsRwOBrBfx08Nwq7IYiu2eA==" hashValue="zE6HtiniUuCj9aHTRMIcXxmyIXHCEk7RYH2hcc3cgeo0FC3Bn++KoBGUymwRc1TX3thkczMVfgnzCb0qjNzgkA==" algorithmName="SHA-512" password="CC35"/>
  <autoFilter ref="C92:K588"/>
  <mergeCells count="9">
    <mergeCell ref="E7:H7"/>
    <mergeCell ref="E9:H9"/>
    <mergeCell ref="E18:H18"/>
    <mergeCell ref="E27:H27"/>
    <mergeCell ref="E48:H48"/>
    <mergeCell ref="E50:H50"/>
    <mergeCell ref="E83:H83"/>
    <mergeCell ref="E85:H85"/>
    <mergeCell ref="L2:V2"/>
  </mergeCells>
  <hyperlinks>
    <hyperlink ref="F98" r:id="rId1" display="https://podminky.urs.cz/item/CS_URS_2022_01/113107246"/>
    <hyperlink ref="F102" r:id="rId2" display="https://podminky.urs.cz/item/CS_URS_2022_01/121151113"/>
    <hyperlink ref="F107" r:id="rId3" display="https://podminky.urs.cz/item/CS_URS_2022_01/122251406"/>
    <hyperlink ref="F114" r:id="rId4" display="https://podminky.urs.cz/item/CS_URS_2022_01/122251106"/>
    <hyperlink ref="F126" r:id="rId5" display="https://podminky.urs.cz/item/CS_URS_2022_01/132251101"/>
    <hyperlink ref="F130" r:id="rId6" display="https://podminky.urs.cz/item/CS_URS_2022_01/162251102"/>
    <hyperlink ref="F148" r:id="rId7" display="https://podminky.urs.cz/item/CS_URS_2022_01/167151111"/>
    <hyperlink ref="F163" r:id="rId8" display="https://podminky.urs.cz/item/CS_URS_2022_01/171151131"/>
    <hyperlink ref="F170" r:id="rId9" display="https://podminky.urs.cz/item/CS_URS_2022_01/174151101"/>
    <hyperlink ref="F204" r:id="rId10" display="https://podminky.urs.cz/item/CS_URS_2022_01/175151101"/>
    <hyperlink ref="F214" r:id="rId11" display="https://podminky.urs.cz/item/CS_URS_2022_01/181152302"/>
    <hyperlink ref="F219" r:id="rId12" display="https://podminky.urs.cz/item/CS_URS_2022_01/181451121"/>
    <hyperlink ref="F230" r:id="rId13" display="https://podminky.urs.cz/item/CS_URS_2022_01/181451122"/>
    <hyperlink ref="F242" r:id="rId14" display="https://podminky.urs.cz/item/CS_URS_2022_01/181351113"/>
    <hyperlink ref="F248" r:id="rId15" display="https://podminky.urs.cz/item/CS_URS_2022_01/181351115"/>
    <hyperlink ref="F254" r:id="rId16" display="https://podminky.urs.cz/item/CS_URS_2022_01/182351133"/>
    <hyperlink ref="F261" r:id="rId17" display="https://podminky.urs.cz/item/CS_URS_2022_01/182351135"/>
    <hyperlink ref="F280" r:id="rId18" display="https://podminky.urs.cz/item/CS_URS_2022_01/261121911"/>
    <hyperlink ref="F285" r:id="rId19" display="https://podminky.urs.cz/item/CS_URS_2022_01/321321116"/>
    <hyperlink ref="F300" r:id="rId20" display="https://podminky.urs.cz/item/CS_URS_2022_01/321351010"/>
    <hyperlink ref="F309" r:id="rId21" display="https://podminky.urs.cz/item/CS_URS_2022_01/321352010"/>
    <hyperlink ref="F312" r:id="rId22" display="https://podminky.urs.cz/item/CS_URS_2022_01/321366111"/>
    <hyperlink ref="F317" r:id="rId23" display="https://podminky.urs.cz/item/CS_URS_2022_01/321368211"/>
    <hyperlink ref="F325" r:id="rId24" display="https://podminky.urs.cz/item/CS_URS_2022_01/388995211"/>
    <hyperlink ref="F330" r:id="rId25" display="https://podminky.urs.cz/item/CS_URS_2022_01/451315114"/>
    <hyperlink ref="F340" r:id="rId26" display="https://podminky.urs.cz/item/CS_URS_2022_01/451573111"/>
    <hyperlink ref="F344" r:id="rId27" display="https://podminky.urs.cz/item/CS_URS_2022_01/457971122"/>
    <hyperlink ref="F356" r:id="rId28" display="https://podminky.urs.cz/item/CS_URS_2022_01/463212111"/>
    <hyperlink ref="F363" r:id="rId29" display="https://podminky.urs.cz/item/CS_URS_2022_01/464541111"/>
    <hyperlink ref="F368" r:id="rId30" display="https://podminky.urs.cz/item/CS_URS_2022_01/564231111"/>
    <hyperlink ref="F376" r:id="rId31" display="https://podminky.urs.cz/item/CS_URS_2022_01/564771111"/>
    <hyperlink ref="F385" r:id="rId32" display="https://podminky.urs.cz/item/CS_URS_2022_01/811447111"/>
    <hyperlink ref="F395" r:id="rId33" display="https://podminky.urs.cz/item/CS_URS_2022_01/871440410"/>
    <hyperlink ref="F401" r:id="rId34" display="https://podminky.urs.cz/item/CS_URS_2022_01/891442222"/>
    <hyperlink ref="F408" r:id="rId35" display="https://podminky.urs.cz/item/CS_URS_2022_01/899623181"/>
    <hyperlink ref="F415" r:id="rId36" display="https://podminky.urs.cz/item/CS_URS_2022_01/899643111"/>
    <hyperlink ref="F423" r:id="rId37" display="https://podminky.urs.cz/item/CS_URS_2022_01/913121111"/>
    <hyperlink ref="F432" r:id="rId38" display="https://podminky.urs.cz/item/CS_URS_2022_01/913121112"/>
    <hyperlink ref="F437" r:id="rId39" display="https://podminky.urs.cz/item/CS_URS_2022_01/913121211"/>
    <hyperlink ref="F441" r:id="rId40" display="https://podminky.urs.cz/item/CS_URS_2022_01/913121212"/>
    <hyperlink ref="F464" r:id="rId41" display="https://podminky.urs.cz/item/CS_URS_2022_01/931994106"/>
    <hyperlink ref="F469" r:id="rId42" display="https://podminky.urs.cz/item/CS_URS_2022_01/953334443"/>
    <hyperlink ref="F473" r:id="rId43" display="https://podminky.urs.cz/item/CS_URS_2022_01/962021112"/>
    <hyperlink ref="F478" r:id="rId44" display="https://podminky.urs.cz/item/CS_URS_2022_01/997006005"/>
    <hyperlink ref="F501" r:id="rId45" display="https://podminky.urs.cz/item/CS_URS_2022_01/997211511"/>
    <hyperlink ref="F519" r:id="rId46" display="https://podminky.urs.cz/item/CS_URS_2022_01/997211611"/>
    <hyperlink ref="F538" r:id="rId47" display="https://podminky.urs.cz/item/CS_URS_2022_01/998332011"/>
    <hyperlink ref="F543" r:id="rId48" display="https://podminky.urs.cz/item/CS_URS_2022_01/767995114"/>
    <hyperlink ref="F571" r:id="rId49" display="https://podminky.urs.cz/item/CS_URS_2022_01/998767101"/>
    <hyperlink ref="F574" r:id="rId50" display="https://podminky.urs.cz/item/CS_URS_2022_01/998767194"/>
    <hyperlink ref="F577" r:id="rId51" display="https://podminky.urs.cz/item/CS_URS_2022_01/99876719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85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36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Mrlina, Vestec, Rožďalovice, zvýšení ochrany obcí výstavbou poldrů – poldr Mlýnec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112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808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4. 4. 2022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27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30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26</v>
      </c>
      <c r="J20" s="139" t="s">
        <v>34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35</v>
      </c>
      <c r="F21" s="40"/>
      <c r="G21" s="40"/>
      <c r="H21" s="40"/>
      <c r="I21" s="135" t="s">
        <v>29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37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114</v>
      </c>
      <c r="F24" s="40"/>
      <c r="G24" s="40"/>
      <c r="H24" s="40"/>
      <c r="I24" s="135" t="s">
        <v>29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39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41</v>
      </c>
      <c r="E30" s="40"/>
      <c r="F30" s="40"/>
      <c r="G30" s="40"/>
      <c r="H30" s="40"/>
      <c r="I30" s="40"/>
      <c r="J30" s="147">
        <f>ROUND(J81,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43</v>
      </c>
      <c r="G32" s="40"/>
      <c r="H32" s="40"/>
      <c r="I32" s="148" t="s">
        <v>42</v>
      </c>
      <c r="J32" s="148" t="s">
        <v>44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49" t="s">
        <v>45</v>
      </c>
      <c r="E33" s="135" t="s">
        <v>46</v>
      </c>
      <c r="F33" s="150">
        <f>ROUND((SUM(BE81:BE95)),  2)</f>
        <v>0</v>
      </c>
      <c r="G33" s="40"/>
      <c r="H33" s="40"/>
      <c r="I33" s="151">
        <v>0.20999999999999999</v>
      </c>
      <c r="J33" s="150">
        <f>ROUND(((SUM(BE81:BE95))*I33),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47</v>
      </c>
      <c r="F34" s="150">
        <f>ROUND((SUM(BF81:BF95)),  2)</f>
        <v>0</v>
      </c>
      <c r="G34" s="40"/>
      <c r="H34" s="40"/>
      <c r="I34" s="151">
        <v>0.14999999999999999</v>
      </c>
      <c r="J34" s="150">
        <f>ROUND(((SUM(BF81:BF95))*I34),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5" t="s">
        <v>45</v>
      </c>
      <c r="E35" s="135" t="s">
        <v>48</v>
      </c>
      <c r="F35" s="150">
        <f>ROUND((SUM(BG81:BG95)),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5" t="s">
        <v>49</v>
      </c>
      <c r="F36" s="150">
        <f>ROUND((SUM(BH81:BH95)),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50</v>
      </c>
      <c r="F37" s="150">
        <f>ROUND((SUM(BI81:BI95)),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115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Mrlina, Vestec, Rožďalovice, zvýšení ochrany obcí výstavbou poldrů – poldr Mlýnec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1.2 - SO 01.2 - Kontrolní měření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Mlýnec u Kopidlna, Kopidlno</v>
      </c>
      <c r="G52" s="42"/>
      <c r="H52" s="42"/>
      <c r="I52" s="34" t="s">
        <v>23</v>
      </c>
      <c r="J52" s="75" t="str">
        <f>IF(J12="","",J12)</f>
        <v>4. 4. 2022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Labe, státní podnik</v>
      </c>
      <c r="G54" s="42"/>
      <c r="H54" s="42"/>
      <c r="I54" s="34" t="s">
        <v>33</v>
      </c>
      <c r="J54" s="38" t="str">
        <f>E21</f>
        <v>Vodotika, a.s.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Katarína Petrášová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116</v>
      </c>
      <c r="D57" s="165"/>
      <c r="E57" s="165"/>
      <c r="F57" s="165"/>
      <c r="G57" s="165"/>
      <c r="H57" s="165"/>
      <c r="I57" s="165"/>
      <c r="J57" s="166" t="s">
        <v>117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73</v>
      </c>
      <c r="D59" s="42"/>
      <c r="E59" s="42"/>
      <c r="F59" s="42"/>
      <c r="G59" s="42"/>
      <c r="H59" s="42"/>
      <c r="I59" s="42"/>
      <c r="J59" s="105">
        <f>J81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118</v>
      </c>
    </row>
    <row r="60" s="9" customFormat="1" ht="24.96" customHeight="1">
      <c r="A60" s="9"/>
      <c r="B60" s="168"/>
      <c r="C60" s="169"/>
      <c r="D60" s="170" t="s">
        <v>809</v>
      </c>
      <c r="E60" s="171"/>
      <c r="F60" s="171"/>
      <c r="G60" s="171"/>
      <c r="H60" s="171"/>
      <c r="I60" s="171"/>
      <c r="J60" s="172">
        <f>J82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810</v>
      </c>
      <c r="E61" s="177"/>
      <c r="F61" s="177"/>
      <c r="G61" s="177"/>
      <c r="H61" s="177"/>
      <c r="I61" s="177"/>
      <c r="J61" s="178">
        <f>J83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133</v>
      </c>
      <c r="D68" s="42"/>
      <c r="E68" s="42"/>
      <c r="F68" s="42"/>
      <c r="G68" s="42"/>
      <c r="H68" s="42"/>
      <c r="I68" s="42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3" t="str">
        <f>E7</f>
        <v>Mrlina, Vestec, Rožďalovice, zvýšení ochrany obcí výstavbou poldrů – poldr Mlýnec</v>
      </c>
      <c r="F71" s="34"/>
      <c r="G71" s="34"/>
      <c r="H71" s="34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112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2" t="str">
        <f>E9</f>
        <v>1.2 - SO 01.2 - Kontrolní měření</v>
      </c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Mlýnec u Kopidlna, Kopidlno</v>
      </c>
      <c r="G75" s="42"/>
      <c r="H75" s="42"/>
      <c r="I75" s="34" t="s">
        <v>23</v>
      </c>
      <c r="J75" s="75" t="str">
        <f>IF(J12="","",J12)</f>
        <v>4. 4. 2022</v>
      </c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Povodí Labe, státní podnik</v>
      </c>
      <c r="G77" s="42"/>
      <c r="H77" s="42"/>
      <c r="I77" s="34" t="s">
        <v>33</v>
      </c>
      <c r="J77" s="38" t="str">
        <f>E21</f>
        <v>Vodotika, a.s.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37</v>
      </c>
      <c r="J78" s="38" t="str">
        <f>E24</f>
        <v>Ing. Katarína Petrášová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0"/>
      <c r="B80" s="181"/>
      <c r="C80" s="182" t="s">
        <v>134</v>
      </c>
      <c r="D80" s="183" t="s">
        <v>60</v>
      </c>
      <c r="E80" s="183" t="s">
        <v>56</v>
      </c>
      <c r="F80" s="183" t="s">
        <v>57</v>
      </c>
      <c r="G80" s="183" t="s">
        <v>135</v>
      </c>
      <c r="H80" s="183" t="s">
        <v>136</v>
      </c>
      <c r="I80" s="183" t="s">
        <v>137</v>
      </c>
      <c r="J80" s="183" t="s">
        <v>117</v>
      </c>
      <c r="K80" s="184" t="s">
        <v>138</v>
      </c>
      <c r="L80" s="185"/>
      <c r="M80" s="95" t="s">
        <v>19</v>
      </c>
      <c r="N80" s="96" t="s">
        <v>45</v>
      </c>
      <c r="O80" s="96" t="s">
        <v>139</v>
      </c>
      <c r="P80" s="96" t="s">
        <v>140</v>
      </c>
      <c r="Q80" s="96" t="s">
        <v>141</v>
      </c>
      <c r="R80" s="96" t="s">
        <v>142</v>
      </c>
      <c r="S80" s="96" t="s">
        <v>143</v>
      </c>
      <c r="T80" s="97" t="s">
        <v>144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40"/>
      <c r="B81" s="41"/>
      <c r="C81" s="102" t="s">
        <v>145</v>
      </c>
      <c r="D81" s="42"/>
      <c r="E81" s="42"/>
      <c r="F81" s="42"/>
      <c r="G81" s="42"/>
      <c r="H81" s="42"/>
      <c r="I81" s="42"/>
      <c r="J81" s="186">
        <f>BK81</f>
        <v>0</v>
      </c>
      <c r="K81" s="42"/>
      <c r="L81" s="46"/>
      <c r="M81" s="98"/>
      <c r="N81" s="187"/>
      <c r="O81" s="99"/>
      <c r="P81" s="188">
        <f>P82</f>
        <v>0</v>
      </c>
      <c r="Q81" s="99"/>
      <c r="R81" s="188">
        <f>R82</f>
        <v>0</v>
      </c>
      <c r="S81" s="99"/>
      <c r="T81" s="189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74</v>
      </c>
      <c r="AU81" s="19" t="s">
        <v>118</v>
      </c>
      <c r="BK81" s="190">
        <f>BK82</f>
        <v>0</v>
      </c>
    </row>
    <row r="82" s="12" customFormat="1" ht="25.92" customHeight="1">
      <c r="A82" s="12"/>
      <c r="B82" s="191"/>
      <c r="C82" s="192"/>
      <c r="D82" s="193" t="s">
        <v>74</v>
      </c>
      <c r="E82" s="194" t="s">
        <v>146</v>
      </c>
      <c r="F82" s="194" t="s">
        <v>146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</f>
        <v>0</v>
      </c>
      <c r="Q82" s="199"/>
      <c r="R82" s="200">
        <f>R83</f>
        <v>0</v>
      </c>
      <c r="S82" s="199"/>
      <c r="T82" s="20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2" t="s">
        <v>83</v>
      </c>
      <c r="AT82" s="203" t="s">
        <v>74</v>
      </c>
      <c r="AU82" s="203" t="s">
        <v>75</v>
      </c>
      <c r="AY82" s="202" t="s">
        <v>148</v>
      </c>
      <c r="BK82" s="204">
        <f>BK83</f>
        <v>0</v>
      </c>
    </row>
    <row r="83" s="12" customFormat="1" ht="22.8" customHeight="1">
      <c r="A83" s="12"/>
      <c r="B83" s="191"/>
      <c r="C83" s="192"/>
      <c r="D83" s="193" t="s">
        <v>74</v>
      </c>
      <c r="E83" s="205" t="s">
        <v>811</v>
      </c>
      <c r="F83" s="205" t="s">
        <v>812</v>
      </c>
      <c r="G83" s="192"/>
      <c r="H83" s="192"/>
      <c r="I83" s="195"/>
      <c r="J83" s="206">
        <f>BK83</f>
        <v>0</v>
      </c>
      <c r="K83" s="192"/>
      <c r="L83" s="197"/>
      <c r="M83" s="198"/>
      <c r="N83" s="199"/>
      <c r="O83" s="199"/>
      <c r="P83" s="200">
        <f>SUM(P84:P95)</f>
        <v>0</v>
      </c>
      <c r="Q83" s="199"/>
      <c r="R83" s="200">
        <f>SUM(R84:R95)</f>
        <v>0</v>
      </c>
      <c r="S83" s="199"/>
      <c r="T83" s="201">
        <f>SUM(T84:T95)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83</v>
      </c>
      <c r="AT83" s="203" t="s">
        <v>74</v>
      </c>
      <c r="AU83" s="203" t="s">
        <v>83</v>
      </c>
      <c r="AY83" s="202" t="s">
        <v>148</v>
      </c>
      <c r="BK83" s="204">
        <f>SUM(BK84:BK95)</f>
        <v>0</v>
      </c>
    </row>
    <row r="84" s="2" customFormat="1" ht="16.5" customHeight="1">
      <c r="A84" s="40"/>
      <c r="B84" s="41"/>
      <c r="C84" s="207" t="s">
        <v>83</v>
      </c>
      <c r="D84" s="207" t="s">
        <v>150</v>
      </c>
      <c r="E84" s="208" t="s">
        <v>813</v>
      </c>
      <c r="F84" s="209" t="s">
        <v>814</v>
      </c>
      <c r="G84" s="210" t="s">
        <v>815</v>
      </c>
      <c r="H84" s="211">
        <v>17</v>
      </c>
      <c r="I84" s="212"/>
      <c r="J84" s="213">
        <f>ROUND(I84*H84,2)</f>
        <v>0</v>
      </c>
      <c r="K84" s="209" t="s">
        <v>19</v>
      </c>
      <c r="L84" s="46"/>
      <c r="M84" s="214" t="s">
        <v>19</v>
      </c>
      <c r="N84" s="215" t="s">
        <v>48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8" t="s">
        <v>155</v>
      </c>
      <c r="AT84" s="218" t="s">
        <v>150</v>
      </c>
      <c r="AU84" s="218" t="s">
        <v>85</v>
      </c>
      <c r="AY84" s="19" t="s">
        <v>148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9" t="s">
        <v>155</v>
      </c>
      <c r="BK84" s="219">
        <f>ROUND(I84*H84,2)</f>
        <v>0</v>
      </c>
      <c r="BL84" s="19" t="s">
        <v>155</v>
      </c>
      <c r="BM84" s="218" t="s">
        <v>816</v>
      </c>
    </row>
    <row r="85" s="2" customFormat="1">
      <c r="A85" s="40"/>
      <c r="B85" s="41"/>
      <c r="C85" s="42"/>
      <c r="D85" s="220" t="s">
        <v>157</v>
      </c>
      <c r="E85" s="42"/>
      <c r="F85" s="221" t="s">
        <v>814</v>
      </c>
      <c r="G85" s="42"/>
      <c r="H85" s="42"/>
      <c r="I85" s="222"/>
      <c r="J85" s="42"/>
      <c r="K85" s="42"/>
      <c r="L85" s="46"/>
      <c r="M85" s="223"/>
      <c r="N85" s="224"/>
      <c r="O85" s="87"/>
      <c r="P85" s="87"/>
      <c r="Q85" s="87"/>
      <c r="R85" s="87"/>
      <c r="S85" s="87"/>
      <c r="T85" s="88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157</v>
      </c>
      <c r="AU85" s="19" t="s">
        <v>85</v>
      </c>
    </row>
    <row r="86" s="2" customFormat="1">
      <c r="A86" s="40"/>
      <c r="B86" s="41"/>
      <c r="C86" s="42"/>
      <c r="D86" s="220" t="s">
        <v>168</v>
      </c>
      <c r="E86" s="42"/>
      <c r="F86" s="238" t="s">
        <v>817</v>
      </c>
      <c r="G86" s="42"/>
      <c r="H86" s="42"/>
      <c r="I86" s="222"/>
      <c r="J86" s="42"/>
      <c r="K86" s="42"/>
      <c r="L86" s="46"/>
      <c r="M86" s="223"/>
      <c r="N86" s="224"/>
      <c r="O86" s="87"/>
      <c r="P86" s="87"/>
      <c r="Q86" s="87"/>
      <c r="R86" s="87"/>
      <c r="S86" s="87"/>
      <c r="T86" s="88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168</v>
      </c>
      <c r="AU86" s="19" t="s">
        <v>85</v>
      </c>
    </row>
    <row r="87" s="2" customFormat="1" ht="16.5" customHeight="1">
      <c r="A87" s="40"/>
      <c r="B87" s="41"/>
      <c r="C87" s="207" t="s">
        <v>85</v>
      </c>
      <c r="D87" s="207" t="s">
        <v>150</v>
      </c>
      <c r="E87" s="208" t="s">
        <v>818</v>
      </c>
      <c r="F87" s="209" t="s">
        <v>819</v>
      </c>
      <c r="G87" s="210" t="s">
        <v>815</v>
      </c>
      <c r="H87" s="211">
        <v>18</v>
      </c>
      <c r="I87" s="212"/>
      <c r="J87" s="213">
        <f>ROUND(I87*H87,2)</f>
        <v>0</v>
      </c>
      <c r="K87" s="209" t="s">
        <v>19</v>
      </c>
      <c r="L87" s="46"/>
      <c r="M87" s="214" t="s">
        <v>19</v>
      </c>
      <c r="N87" s="215" t="s">
        <v>48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155</v>
      </c>
      <c r="AT87" s="218" t="s">
        <v>150</v>
      </c>
      <c r="AU87" s="218" t="s">
        <v>85</v>
      </c>
      <c r="AY87" s="19" t="s">
        <v>148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155</v>
      </c>
      <c r="BK87" s="219">
        <f>ROUND(I87*H87,2)</f>
        <v>0</v>
      </c>
      <c r="BL87" s="19" t="s">
        <v>155</v>
      </c>
      <c r="BM87" s="218" t="s">
        <v>820</v>
      </c>
    </row>
    <row r="88" s="2" customFormat="1">
      <c r="A88" s="40"/>
      <c r="B88" s="41"/>
      <c r="C88" s="42"/>
      <c r="D88" s="220" t="s">
        <v>157</v>
      </c>
      <c r="E88" s="42"/>
      <c r="F88" s="221" t="s">
        <v>819</v>
      </c>
      <c r="G88" s="42"/>
      <c r="H88" s="42"/>
      <c r="I88" s="222"/>
      <c r="J88" s="42"/>
      <c r="K88" s="42"/>
      <c r="L88" s="46"/>
      <c r="M88" s="223"/>
      <c r="N88" s="224"/>
      <c r="O88" s="87"/>
      <c r="P88" s="87"/>
      <c r="Q88" s="87"/>
      <c r="R88" s="87"/>
      <c r="S88" s="87"/>
      <c r="T88" s="88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157</v>
      </c>
      <c r="AU88" s="19" t="s">
        <v>85</v>
      </c>
    </row>
    <row r="89" s="2" customFormat="1">
      <c r="A89" s="40"/>
      <c r="B89" s="41"/>
      <c r="C89" s="42"/>
      <c r="D89" s="220" t="s">
        <v>168</v>
      </c>
      <c r="E89" s="42"/>
      <c r="F89" s="238" t="s">
        <v>821</v>
      </c>
      <c r="G89" s="42"/>
      <c r="H89" s="42"/>
      <c r="I89" s="222"/>
      <c r="J89" s="42"/>
      <c r="K89" s="42"/>
      <c r="L89" s="46"/>
      <c r="M89" s="223"/>
      <c r="N89" s="224"/>
      <c r="O89" s="87"/>
      <c r="P89" s="87"/>
      <c r="Q89" s="87"/>
      <c r="R89" s="87"/>
      <c r="S89" s="87"/>
      <c r="T89" s="88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168</v>
      </c>
      <c r="AU89" s="19" t="s">
        <v>85</v>
      </c>
    </row>
    <row r="90" s="2" customFormat="1" ht="16.5" customHeight="1">
      <c r="A90" s="40"/>
      <c r="B90" s="41"/>
      <c r="C90" s="207" t="s">
        <v>171</v>
      </c>
      <c r="D90" s="207" t="s">
        <v>150</v>
      </c>
      <c r="E90" s="208" t="s">
        <v>822</v>
      </c>
      <c r="F90" s="209" t="s">
        <v>823</v>
      </c>
      <c r="G90" s="210" t="s">
        <v>815</v>
      </c>
      <c r="H90" s="211">
        <v>4</v>
      </c>
      <c r="I90" s="212"/>
      <c r="J90" s="213">
        <f>ROUND(I90*H90,2)</f>
        <v>0</v>
      </c>
      <c r="K90" s="209" t="s">
        <v>19</v>
      </c>
      <c r="L90" s="46"/>
      <c r="M90" s="214" t="s">
        <v>19</v>
      </c>
      <c r="N90" s="215" t="s">
        <v>48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8" t="s">
        <v>155</v>
      </c>
      <c r="AT90" s="218" t="s">
        <v>150</v>
      </c>
      <c r="AU90" s="218" t="s">
        <v>85</v>
      </c>
      <c r="AY90" s="19" t="s">
        <v>148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155</v>
      </c>
      <c r="BK90" s="219">
        <f>ROUND(I90*H90,2)</f>
        <v>0</v>
      </c>
      <c r="BL90" s="19" t="s">
        <v>155</v>
      </c>
      <c r="BM90" s="218" t="s">
        <v>824</v>
      </c>
    </row>
    <row r="91" s="2" customFormat="1">
      <c r="A91" s="40"/>
      <c r="B91" s="41"/>
      <c r="C91" s="42"/>
      <c r="D91" s="220" t="s">
        <v>157</v>
      </c>
      <c r="E91" s="42"/>
      <c r="F91" s="221" t="s">
        <v>823</v>
      </c>
      <c r="G91" s="42"/>
      <c r="H91" s="42"/>
      <c r="I91" s="222"/>
      <c r="J91" s="42"/>
      <c r="K91" s="42"/>
      <c r="L91" s="46"/>
      <c r="M91" s="223"/>
      <c r="N91" s="224"/>
      <c r="O91" s="87"/>
      <c r="P91" s="87"/>
      <c r="Q91" s="87"/>
      <c r="R91" s="87"/>
      <c r="S91" s="87"/>
      <c r="T91" s="88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157</v>
      </c>
      <c r="AU91" s="19" t="s">
        <v>85</v>
      </c>
    </row>
    <row r="92" s="2" customFormat="1">
      <c r="A92" s="40"/>
      <c r="B92" s="41"/>
      <c r="C92" s="42"/>
      <c r="D92" s="220" t="s">
        <v>168</v>
      </c>
      <c r="E92" s="42"/>
      <c r="F92" s="238" t="s">
        <v>825</v>
      </c>
      <c r="G92" s="42"/>
      <c r="H92" s="42"/>
      <c r="I92" s="222"/>
      <c r="J92" s="42"/>
      <c r="K92" s="42"/>
      <c r="L92" s="46"/>
      <c r="M92" s="223"/>
      <c r="N92" s="224"/>
      <c r="O92" s="87"/>
      <c r="P92" s="87"/>
      <c r="Q92" s="87"/>
      <c r="R92" s="87"/>
      <c r="S92" s="87"/>
      <c r="T92" s="88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168</v>
      </c>
      <c r="AU92" s="19" t="s">
        <v>85</v>
      </c>
    </row>
    <row r="93" s="2" customFormat="1" ht="16.5" customHeight="1">
      <c r="A93" s="40"/>
      <c r="B93" s="41"/>
      <c r="C93" s="207" t="s">
        <v>155</v>
      </c>
      <c r="D93" s="207" t="s">
        <v>150</v>
      </c>
      <c r="E93" s="208" t="s">
        <v>826</v>
      </c>
      <c r="F93" s="209" t="s">
        <v>827</v>
      </c>
      <c r="G93" s="210" t="s">
        <v>815</v>
      </c>
      <c r="H93" s="211">
        <v>3</v>
      </c>
      <c r="I93" s="212"/>
      <c r="J93" s="213">
        <f>ROUND(I93*H93,2)</f>
        <v>0</v>
      </c>
      <c r="K93" s="209" t="s">
        <v>19</v>
      </c>
      <c r="L93" s="46"/>
      <c r="M93" s="214" t="s">
        <v>19</v>
      </c>
      <c r="N93" s="215" t="s">
        <v>48</v>
      </c>
      <c r="O93" s="87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155</v>
      </c>
      <c r="AT93" s="218" t="s">
        <v>150</v>
      </c>
      <c r="AU93" s="218" t="s">
        <v>85</v>
      </c>
      <c r="AY93" s="19" t="s">
        <v>148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155</v>
      </c>
      <c r="BK93" s="219">
        <f>ROUND(I93*H93,2)</f>
        <v>0</v>
      </c>
      <c r="BL93" s="19" t="s">
        <v>155</v>
      </c>
      <c r="BM93" s="218" t="s">
        <v>828</v>
      </c>
    </row>
    <row r="94" s="2" customFormat="1">
      <c r="A94" s="40"/>
      <c r="B94" s="41"/>
      <c r="C94" s="42"/>
      <c r="D94" s="220" t="s">
        <v>157</v>
      </c>
      <c r="E94" s="42"/>
      <c r="F94" s="221" t="s">
        <v>829</v>
      </c>
      <c r="G94" s="42"/>
      <c r="H94" s="42"/>
      <c r="I94" s="222"/>
      <c r="J94" s="42"/>
      <c r="K94" s="42"/>
      <c r="L94" s="46"/>
      <c r="M94" s="223"/>
      <c r="N94" s="224"/>
      <c r="O94" s="87"/>
      <c r="P94" s="87"/>
      <c r="Q94" s="87"/>
      <c r="R94" s="87"/>
      <c r="S94" s="87"/>
      <c r="T94" s="88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157</v>
      </c>
      <c r="AU94" s="19" t="s">
        <v>85</v>
      </c>
    </row>
    <row r="95" s="2" customFormat="1">
      <c r="A95" s="40"/>
      <c r="B95" s="41"/>
      <c r="C95" s="42"/>
      <c r="D95" s="220" t="s">
        <v>168</v>
      </c>
      <c r="E95" s="42"/>
      <c r="F95" s="238" t="s">
        <v>830</v>
      </c>
      <c r="G95" s="42"/>
      <c r="H95" s="42"/>
      <c r="I95" s="222"/>
      <c r="J95" s="42"/>
      <c r="K95" s="42"/>
      <c r="L95" s="46"/>
      <c r="M95" s="284"/>
      <c r="N95" s="285"/>
      <c r="O95" s="286"/>
      <c r="P95" s="286"/>
      <c r="Q95" s="286"/>
      <c r="R95" s="286"/>
      <c r="S95" s="286"/>
      <c r="T95" s="2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168</v>
      </c>
      <c r="AU95" s="19" t="s">
        <v>85</v>
      </c>
    </row>
    <row r="96" s="2" customFormat="1" ht="6.96" customHeight="1">
      <c r="A96" s="40"/>
      <c r="B96" s="62"/>
      <c r="C96" s="63"/>
      <c r="D96" s="63"/>
      <c r="E96" s="63"/>
      <c r="F96" s="63"/>
      <c r="G96" s="63"/>
      <c r="H96" s="63"/>
      <c r="I96" s="63"/>
      <c r="J96" s="63"/>
      <c r="K96" s="63"/>
      <c r="L96" s="46"/>
      <c r="M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</sheetData>
  <sheetProtection sheet="1" autoFilter="0" formatColumns="0" formatRows="0" objects="1" scenarios="1" spinCount="100000" saltValue="Ptg3xQGFa/bIVk1kxr5ufCfkJhUrgKAolIja2UL2hDodonISfB+qGsdX1zDekCTZeK7O5kKjRM0ekD2VBsmHKA==" hashValue="cJ2vSfcwiyOJL3PajT4s8FTxPd4s5Ni//pga4iOklhOQ8rIOJYoD1c835i9X63Ks6TYgIlOCG3cDA1mXWZwgKw==" algorithmName="SHA-512" password="CC35"/>
  <autoFilter ref="C80:K9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85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36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Mrlina, Vestec, Rožďalovice, zvýšení ochrany obcí výstavbou poldrů – poldr Mlýnec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112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831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4. 4. 2022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27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30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26</v>
      </c>
      <c r="J20" s="139" t="s">
        <v>34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35</v>
      </c>
      <c r="F21" s="40"/>
      <c r="G21" s="40"/>
      <c r="H21" s="40"/>
      <c r="I21" s="135" t="s">
        <v>29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37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114</v>
      </c>
      <c r="F24" s="40"/>
      <c r="G24" s="40"/>
      <c r="H24" s="40"/>
      <c r="I24" s="135" t="s">
        <v>29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39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41</v>
      </c>
      <c r="E30" s="40"/>
      <c r="F30" s="40"/>
      <c r="G30" s="40"/>
      <c r="H30" s="40"/>
      <c r="I30" s="40"/>
      <c r="J30" s="147">
        <f>ROUND(J91,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43</v>
      </c>
      <c r="G32" s="40"/>
      <c r="H32" s="40"/>
      <c r="I32" s="148" t="s">
        <v>42</v>
      </c>
      <c r="J32" s="148" t="s">
        <v>44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49" t="s">
        <v>45</v>
      </c>
      <c r="E33" s="135" t="s">
        <v>46</v>
      </c>
      <c r="F33" s="150">
        <f>ROUND((SUM(BE91:BE298)),  2)</f>
        <v>0</v>
      </c>
      <c r="G33" s="40"/>
      <c r="H33" s="40"/>
      <c r="I33" s="151">
        <v>0.20999999999999999</v>
      </c>
      <c r="J33" s="150">
        <f>ROUND(((SUM(BE91:BE298))*I33),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47</v>
      </c>
      <c r="F34" s="150">
        <f>ROUND((SUM(BF91:BF298)),  2)</f>
        <v>0</v>
      </c>
      <c r="G34" s="40"/>
      <c r="H34" s="40"/>
      <c r="I34" s="151">
        <v>0.14999999999999999</v>
      </c>
      <c r="J34" s="150">
        <f>ROUND(((SUM(BF91:BF298))*I34),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5" t="s">
        <v>45</v>
      </c>
      <c r="E35" s="135" t="s">
        <v>48</v>
      </c>
      <c r="F35" s="150">
        <f>ROUND((SUM(BG91:BG298)),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5" t="s">
        <v>49</v>
      </c>
      <c r="F36" s="150">
        <f>ROUND((SUM(BH91:BH298)),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50</v>
      </c>
      <c r="F37" s="150">
        <f>ROUND((SUM(BI91:BI298)),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115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Mrlina, Vestec, Rožďalovice, zvýšení ochrany obcí výstavbou poldrů – poldr Mlýnec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2. - SO 02 - Mostek ve zdrži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Mlýnec u Kopidlna, Kopidlno</v>
      </c>
      <c r="G52" s="42"/>
      <c r="H52" s="42"/>
      <c r="I52" s="34" t="s">
        <v>23</v>
      </c>
      <c r="J52" s="75" t="str">
        <f>IF(J12="","",J12)</f>
        <v>4. 4. 2022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Labe, státní podnik</v>
      </c>
      <c r="G54" s="42"/>
      <c r="H54" s="42"/>
      <c r="I54" s="34" t="s">
        <v>33</v>
      </c>
      <c r="J54" s="38" t="str">
        <f>E21</f>
        <v>Vodotika, a.s.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Katarína Petrášová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116</v>
      </c>
      <c r="D57" s="165"/>
      <c r="E57" s="165"/>
      <c r="F57" s="165"/>
      <c r="G57" s="165"/>
      <c r="H57" s="165"/>
      <c r="I57" s="165"/>
      <c r="J57" s="166" t="s">
        <v>117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73</v>
      </c>
      <c r="D59" s="42"/>
      <c r="E59" s="42"/>
      <c r="F59" s="42"/>
      <c r="G59" s="42"/>
      <c r="H59" s="42"/>
      <c r="I59" s="42"/>
      <c r="J59" s="105">
        <f>J91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118</v>
      </c>
    </row>
    <row r="60" s="9" customFormat="1" ht="24.96" customHeight="1">
      <c r="A60" s="9"/>
      <c r="B60" s="168"/>
      <c r="C60" s="169"/>
      <c r="D60" s="170" t="s">
        <v>119</v>
      </c>
      <c r="E60" s="171"/>
      <c r="F60" s="171"/>
      <c r="G60" s="171"/>
      <c r="H60" s="171"/>
      <c r="I60" s="171"/>
      <c r="J60" s="172">
        <f>J92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120</v>
      </c>
      <c r="E61" s="177"/>
      <c r="F61" s="177"/>
      <c r="G61" s="177"/>
      <c r="H61" s="177"/>
      <c r="I61" s="177"/>
      <c r="J61" s="178">
        <f>J93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122</v>
      </c>
      <c r="E62" s="177"/>
      <c r="F62" s="177"/>
      <c r="G62" s="177"/>
      <c r="H62" s="177"/>
      <c r="I62" s="177"/>
      <c r="J62" s="178">
        <f>J138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123</v>
      </c>
      <c r="E63" s="177"/>
      <c r="F63" s="177"/>
      <c r="G63" s="177"/>
      <c r="H63" s="177"/>
      <c r="I63" s="177"/>
      <c r="J63" s="178">
        <f>J175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124</v>
      </c>
      <c r="E64" s="177"/>
      <c r="F64" s="177"/>
      <c r="G64" s="177"/>
      <c r="H64" s="177"/>
      <c r="I64" s="177"/>
      <c r="J64" s="178">
        <f>J189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125</v>
      </c>
      <c r="E65" s="177"/>
      <c r="F65" s="177"/>
      <c r="G65" s="177"/>
      <c r="H65" s="177"/>
      <c r="I65" s="177"/>
      <c r="J65" s="178">
        <f>J194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126</v>
      </c>
      <c r="E66" s="177"/>
      <c r="F66" s="177"/>
      <c r="G66" s="177"/>
      <c r="H66" s="177"/>
      <c r="I66" s="177"/>
      <c r="J66" s="178">
        <f>J201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127</v>
      </c>
      <c r="E67" s="177"/>
      <c r="F67" s="177"/>
      <c r="G67" s="177"/>
      <c r="H67" s="177"/>
      <c r="I67" s="177"/>
      <c r="J67" s="178">
        <f>J210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128</v>
      </c>
      <c r="E68" s="177"/>
      <c r="F68" s="177"/>
      <c r="G68" s="177"/>
      <c r="H68" s="177"/>
      <c r="I68" s="177"/>
      <c r="J68" s="178">
        <f>J225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8"/>
      <c r="C69" s="169"/>
      <c r="D69" s="170" t="s">
        <v>129</v>
      </c>
      <c r="E69" s="171"/>
      <c r="F69" s="171"/>
      <c r="G69" s="171"/>
      <c r="H69" s="171"/>
      <c r="I69" s="171"/>
      <c r="J69" s="172">
        <f>J229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4"/>
      <c r="C70" s="175"/>
      <c r="D70" s="176" t="s">
        <v>832</v>
      </c>
      <c r="E70" s="177"/>
      <c r="F70" s="177"/>
      <c r="G70" s="177"/>
      <c r="H70" s="177"/>
      <c r="I70" s="177"/>
      <c r="J70" s="178">
        <f>J230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130</v>
      </c>
      <c r="E71" s="177"/>
      <c r="F71" s="177"/>
      <c r="G71" s="177"/>
      <c r="H71" s="177"/>
      <c r="I71" s="177"/>
      <c r="J71" s="178">
        <f>J266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133</v>
      </c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3" t="str">
        <f>E7</f>
        <v>Mrlina, Vestec, Rožďalovice, zvýšení ochrany obcí výstavbou poldrů – poldr Mlýnec</v>
      </c>
      <c r="F81" s="34"/>
      <c r="G81" s="34"/>
      <c r="H81" s="34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112</v>
      </c>
      <c r="D82" s="42"/>
      <c r="E82" s="42"/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2" t="str">
        <f>E9</f>
        <v>2. - SO 02 - Mostek ve zdrži</v>
      </c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F12</f>
        <v>Mlýnec u Kopidlna, Kopidlno</v>
      </c>
      <c r="G85" s="42"/>
      <c r="H85" s="42"/>
      <c r="I85" s="34" t="s">
        <v>23</v>
      </c>
      <c r="J85" s="75" t="str">
        <f>IF(J12="","",J12)</f>
        <v>4. 4. 2022</v>
      </c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E15</f>
        <v>Povodí Labe, státní podnik</v>
      </c>
      <c r="G87" s="42"/>
      <c r="H87" s="42"/>
      <c r="I87" s="34" t="s">
        <v>33</v>
      </c>
      <c r="J87" s="38" t="str">
        <f>E21</f>
        <v>Vodotika, a.s.</v>
      </c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25.65" customHeight="1">
      <c r="A88" s="40"/>
      <c r="B88" s="41"/>
      <c r="C88" s="34" t="s">
        <v>31</v>
      </c>
      <c r="D88" s="42"/>
      <c r="E88" s="42"/>
      <c r="F88" s="29" t="str">
        <f>IF(E18="","",E18)</f>
        <v>Vyplň údaj</v>
      </c>
      <c r="G88" s="42"/>
      <c r="H88" s="42"/>
      <c r="I88" s="34" t="s">
        <v>37</v>
      </c>
      <c r="J88" s="38" t="str">
        <f>E24</f>
        <v>Ing. Katarína Petrášová</v>
      </c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0"/>
      <c r="B90" s="181"/>
      <c r="C90" s="182" t="s">
        <v>134</v>
      </c>
      <c r="D90" s="183" t="s">
        <v>60</v>
      </c>
      <c r="E90" s="183" t="s">
        <v>56</v>
      </c>
      <c r="F90" s="183" t="s">
        <v>57</v>
      </c>
      <c r="G90" s="183" t="s">
        <v>135</v>
      </c>
      <c r="H90" s="183" t="s">
        <v>136</v>
      </c>
      <c r="I90" s="183" t="s">
        <v>137</v>
      </c>
      <c r="J90" s="183" t="s">
        <v>117</v>
      </c>
      <c r="K90" s="184" t="s">
        <v>138</v>
      </c>
      <c r="L90" s="185"/>
      <c r="M90" s="95" t="s">
        <v>19</v>
      </c>
      <c r="N90" s="96" t="s">
        <v>45</v>
      </c>
      <c r="O90" s="96" t="s">
        <v>139</v>
      </c>
      <c r="P90" s="96" t="s">
        <v>140</v>
      </c>
      <c r="Q90" s="96" t="s">
        <v>141</v>
      </c>
      <c r="R90" s="96" t="s">
        <v>142</v>
      </c>
      <c r="S90" s="96" t="s">
        <v>143</v>
      </c>
      <c r="T90" s="97" t="s">
        <v>144</v>
      </c>
      <c r="U90" s="180"/>
      <c r="V90" s="180"/>
      <c r="W90" s="180"/>
      <c r="X90" s="180"/>
      <c r="Y90" s="180"/>
      <c r="Z90" s="180"/>
      <c r="AA90" s="180"/>
      <c r="AB90" s="180"/>
      <c r="AC90" s="180"/>
      <c r="AD90" s="180"/>
      <c r="AE90" s="180"/>
    </row>
    <row r="91" s="2" customFormat="1" ht="22.8" customHeight="1">
      <c r="A91" s="40"/>
      <c r="B91" s="41"/>
      <c r="C91" s="102" t="s">
        <v>145</v>
      </c>
      <c r="D91" s="42"/>
      <c r="E91" s="42"/>
      <c r="F91" s="42"/>
      <c r="G91" s="42"/>
      <c r="H91" s="42"/>
      <c r="I91" s="42"/>
      <c r="J91" s="186">
        <f>BK91</f>
        <v>0</v>
      </c>
      <c r="K91" s="42"/>
      <c r="L91" s="46"/>
      <c r="M91" s="98"/>
      <c r="N91" s="187"/>
      <c r="O91" s="99"/>
      <c r="P91" s="188">
        <f>P92+P229</f>
        <v>0</v>
      </c>
      <c r="Q91" s="99"/>
      <c r="R91" s="188">
        <f>R92+R229</f>
        <v>331.89411567000002</v>
      </c>
      <c r="S91" s="99"/>
      <c r="T91" s="189">
        <f>T92+T229</f>
        <v>72.487660000000005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74</v>
      </c>
      <c r="AU91" s="19" t="s">
        <v>118</v>
      </c>
      <c r="BK91" s="190">
        <f>BK92+BK229</f>
        <v>0</v>
      </c>
    </row>
    <row r="92" s="12" customFormat="1" ht="25.92" customHeight="1">
      <c r="A92" s="12"/>
      <c r="B92" s="191"/>
      <c r="C92" s="192"/>
      <c r="D92" s="193" t="s">
        <v>74</v>
      </c>
      <c r="E92" s="194" t="s">
        <v>146</v>
      </c>
      <c r="F92" s="194" t="s">
        <v>147</v>
      </c>
      <c r="G92" s="192"/>
      <c r="H92" s="192"/>
      <c r="I92" s="195"/>
      <c r="J92" s="196">
        <f>BK92</f>
        <v>0</v>
      </c>
      <c r="K92" s="192"/>
      <c r="L92" s="197"/>
      <c r="M92" s="198"/>
      <c r="N92" s="199"/>
      <c r="O92" s="199"/>
      <c r="P92" s="200">
        <f>P93+P138+P175+P189+P194+P201+P210+P225</f>
        <v>0</v>
      </c>
      <c r="Q92" s="199"/>
      <c r="R92" s="200">
        <f>R93+R138+R175+R189+R194+R201+R210+R225</f>
        <v>318.72239096000004</v>
      </c>
      <c r="S92" s="199"/>
      <c r="T92" s="201">
        <f>T93+T138+T175+T189+T194+T201+T210+T225</f>
        <v>72.487660000000005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83</v>
      </c>
      <c r="AT92" s="203" t="s">
        <v>74</v>
      </c>
      <c r="AU92" s="203" t="s">
        <v>75</v>
      </c>
      <c r="AY92" s="202" t="s">
        <v>148</v>
      </c>
      <c r="BK92" s="204">
        <f>BK93+BK138+BK175+BK189+BK194+BK201+BK210+BK225</f>
        <v>0</v>
      </c>
    </row>
    <row r="93" s="12" customFormat="1" ht="22.8" customHeight="1">
      <c r="A93" s="12"/>
      <c r="B93" s="191"/>
      <c r="C93" s="192"/>
      <c r="D93" s="193" t="s">
        <v>74</v>
      </c>
      <c r="E93" s="205" t="s">
        <v>83</v>
      </c>
      <c r="F93" s="205" t="s">
        <v>149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SUM(P94:P137)</f>
        <v>0</v>
      </c>
      <c r="Q93" s="199"/>
      <c r="R93" s="200">
        <f>SUM(R94:R137)</f>
        <v>54.739999999999995</v>
      </c>
      <c r="S93" s="199"/>
      <c r="T93" s="201">
        <f>SUM(T94:T137)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83</v>
      </c>
      <c r="AT93" s="203" t="s">
        <v>74</v>
      </c>
      <c r="AU93" s="203" t="s">
        <v>83</v>
      </c>
      <c r="AY93" s="202" t="s">
        <v>148</v>
      </c>
      <c r="BK93" s="204">
        <f>SUM(BK94:BK137)</f>
        <v>0</v>
      </c>
    </row>
    <row r="94" s="2" customFormat="1" ht="16.5" customHeight="1">
      <c r="A94" s="40"/>
      <c r="B94" s="41"/>
      <c r="C94" s="207" t="s">
        <v>83</v>
      </c>
      <c r="D94" s="207" t="s">
        <v>150</v>
      </c>
      <c r="E94" s="208" t="s">
        <v>163</v>
      </c>
      <c r="F94" s="209" t="s">
        <v>164</v>
      </c>
      <c r="G94" s="210" t="s">
        <v>153</v>
      </c>
      <c r="H94" s="211">
        <v>237.488</v>
      </c>
      <c r="I94" s="212"/>
      <c r="J94" s="213">
        <f>ROUND(I94*H94,2)</f>
        <v>0</v>
      </c>
      <c r="K94" s="209" t="s">
        <v>154</v>
      </c>
      <c r="L94" s="46"/>
      <c r="M94" s="214" t="s">
        <v>19</v>
      </c>
      <c r="N94" s="215" t="s">
        <v>48</v>
      </c>
      <c r="O94" s="87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8" t="s">
        <v>155</v>
      </c>
      <c r="AT94" s="218" t="s">
        <v>150</v>
      </c>
      <c r="AU94" s="218" t="s">
        <v>85</v>
      </c>
      <c r="AY94" s="19" t="s">
        <v>148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9" t="s">
        <v>155</v>
      </c>
      <c r="BK94" s="219">
        <f>ROUND(I94*H94,2)</f>
        <v>0</v>
      </c>
      <c r="BL94" s="19" t="s">
        <v>155</v>
      </c>
      <c r="BM94" s="218" t="s">
        <v>833</v>
      </c>
    </row>
    <row r="95" s="2" customFormat="1">
      <c r="A95" s="40"/>
      <c r="B95" s="41"/>
      <c r="C95" s="42"/>
      <c r="D95" s="220" t="s">
        <v>157</v>
      </c>
      <c r="E95" s="42"/>
      <c r="F95" s="221" t="s">
        <v>166</v>
      </c>
      <c r="G95" s="42"/>
      <c r="H95" s="42"/>
      <c r="I95" s="222"/>
      <c r="J95" s="42"/>
      <c r="K95" s="42"/>
      <c r="L95" s="46"/>
      <c r="M95" s="223"/>
      <c r="N95" s="224"/>
      <c r="O95" s="87"/>
      <c r="P95" s="87"/>
      <c r="Q95" s="87"/>
      <c r="R95" s="87"/>
      <c r="S95" s="87"/>
      <c r="T95" s="88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157</v>
      </c>
      <c r="AU95" s="19" t="s">
        <v>85</v>
      </c>
    </row>
    <row r="96" s="2" customFormat="1">
      <c r="A96" s="40"/>
      <c r="B96" s="41"/>
      <c r="C96" s="42"/>
      <c r="D96" s="225" t="s">
        <v>159</v>
      </c>
      <c r="E96" s="42"/>
      <c r="F96" s="226" t="s">
        <v>167</v>
      </c>
      <c r="G96" s="42"/>
      <c r="H96" s="42"/>
      <c r="I96" s="222"/>
      <c r="J96" s="42"/>
      <c r="K96" s="42"/>
      <c r="L96" s="46"/>
      <c r="M96" s="223"/>
      <c r="N96" s="224"/>
      <c r="O96" s="87"/>
      <c r="P96" s="87"/>
      <c r="Q96" s="87"/>
      <c r="R96" s="87"/>
      <c r="S96" s="87"/>
      <c r="T96" s="88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159</v>
      </c>
      <c r="AU96" s="19" t="s">
        <v>85</v>
      </c>
    </row>
    <row r="97" s="2" customFormat="1">
      <c r="A97" s="40"/>
      <c r="B97" s="41"/>
      <c r="C97" s="42"/>
      <c r="D97" s="220" t="s">
        <v>168</v>
      </c>
      <c r="E97" s="42"/>
      <c r="F97" s="238" t="s">
        <v>169</v>
      </c>
      <c r="G97" s="42"/>
      <c r="H97" s="42"/>
      <c r="I97" s="222"/>
      <c r="J97" s="42"/>
      <c r="K97" s="42"/>
      <c r="L97" s="46"/>
      <c r="M97" s="223"/>
      <c r="N97" s="224"/>
      <c r="O97" s="87"/>
      <c r="P97" s="87"/>
      <c r="Q97" s="87"/>
      <c r="R97" s="87"/>
      <c r="S97" s="87"/>
      <c r="T97" s="88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168</v>
      </c>
      <c r="AU97" s="19" t="s">
        <v>85</v>
      </c>
    </row>
    <row r="98" s="13" customFormat="1">
      <c r="A98" s="13"/>
      <c r="B98" s="227"/>
      <c r="C98" s="228"/>
      <c r="D98" s="220" t="s">
        <v>161</v>
      </c>
      <c r="E98" s="229" t="s">
        <v>19</v>
      </c>
      <c r="F98" s="230" t="s">
        <v>834</v>
      </c>
      <c r="G98" s="228"/>
      <c r="H98" s="231">
        <v>237.488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161</v>
      </c>
      <c r="AU98" s="237" t="s">
        <v>85</v>
      </c>
      <c r="AV98" s="13" t="s">
        <v>85</v>
      </c>
      <c r="AW98" s="13" t="s">
        <v>36</v>
      </c>
      <c r="AX98" s="13" t="s">
        <v>83</v>
      </c>
      <c r="AY98" s="237" t="s">
        <v>148</v>
      </c>
    </row>
    <row r="99" s="2" customFormat="1" ht="16.5" customHeight="1">
      <c r="A99" s="40"/>
      <c r="B99" s="41"/>
      <c r="C99" s="207" t="s">
        <v>85</v>
      </c>
      <c r="D99" s="207" t="s">
        <v>150</v>
      </c>
      <c r="E99" s="208" t="s">
        <v>835</v>
      </c>
      <c r="F99" s="209" t="s">
        <v>836</v>
      </c>
      <c r="G99" s="210" t="s">
        <v>174</v>
      </c>
      <c r="H99" s="211">
        <v>419.33800000000002</v>
      </c>
      <c r="I99" s="212"/>
      <c r="J99" s="213">
        <f>ROUND(I99*H99,2)</f>
        <v>0</v>
      </c>
      <c r="K99" s="209" t="s">
        <v>154</v>
      </c>
      <c r="L99" s="46"/>
      <c r="M99" s="214" t="s">
        <v>19</v>
      </c>
      <c r="N99" s="215" t="s">
        <v>48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155</v>
      </c>
      <c r="AT99" s="218" t="s">
        <v>150</v>
      </c>
      <c r="AU99" s="218" t="s">
        <v>85</v>
      </c>
      <c r="AY99" s="19" t="s">
        <v>148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155</v>
      </c>
      <c r="BK99" s="219">
        <f>ROUND(I99*H99,2)</f>
        <v>0</v>
      </c>
      <c r="BL99" s="19" t="s">
        <v>155</v>
      </c>
      <c r="BM99" s="218" t="s">
        <v>837</v>
      </c>
    </row>
    <row r="100" s="2" customFormat="1">
      <c r="A100" s="40"/>
      <c r="B100" s="41"/>
      <c r="C100" s="42"/>
      <c r="D100" s="220" t="s">
        <v>157</v>
      </c>
      <c r="E100" s="42"/>
      <c r="F100" s="221" t="s">
        <v>838</v>
      </c>
      <c r="G100" s="42"/>
      <c r="H100" s="42"/>
      <c r="I100" s="222"/>
      <c r="J100" s="42"/>
      <c r="K100" s="42"/>
      <c r="L100" s="46"/>
      <c r="M100" s="223"/>
      <c r="N100" s="224"/>
      <c r="O100" s="87"/>
      <c r="P100" s="87"/>
      <c r="Q100" s="87"/>
      <c r="R100" s="87"/>
      <c r="S100" s="87"/>
      <c r="T100" s="88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157</v>
      </c>
      <c r="AU100" s="19" t="s">
        <v>85</v>
      </c>
    </row>
    <row r="101" s="2" customFormat="1">
      <c r="A101" s="40"/>
      <c r="B101" s="41"/>
      <c r="C101" s="42"/>
      <c r="D101" s="225" t="s">
        <v>159</v>
      </c>
      <c r="E101" s="42"/>
      <c r="F101" s="226" t="s">
        <v>839</v>
      </c>
      <c r="G101" s="42"/>
      <c r="H101" s="42"/>
      <c r="I101" s="222"/>
      <c r="J101" s="42"/>
      <c r="K101" s="42"/>
      <c r="L101" s="46"/>
      <c r="M101" s="223"/>
      <c r="N101" s="224"/>
      <c r="O101" s="87"/>
      <c r="P101" s="87"/>
      <c r="Q101" s="87"/>
      <c r="R101" s="87"/>
      <c r="S101" s="87"/>
      <c r="T101" s="88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85</v>
      </c>
    </row>
    <row r="102" s="13" customFormat="1">
      <c r="A102" s="13"/>
      <c r="B102" s="227"/>
      <c r="C102" s="228"/>
      <c r="D102" s="220" t="s">
        <v>161</v>
      </c>
      <c r="E102" s="229" t="s">
        <v>19</v>
      </c>
      <c r="F102" s="230" t="s">
        <v>840</v>
      </c>
      <c r="G102" s="228"/>
      <c r="H102" s="231">
        <v>419.33800000000002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161</v>
      </c>
      <c r="AU102" s="237" t="s">
        <v>85</v>
      </c>
      <c r="AV102" s="13" t="s">
        <v>85</v>
      </c>
      <c r="AW102" s="13" t="s">
        <v>36</v>
      </c>
      <c r="AX102" s="13" t="s">
        <v>83</v>
      </c>
      <c r="AY102" s="237" t="s">
        <v>148</v>
      </c>
    </row>
    <row r="103" s="2" customFormat="1" ht="21.75" customHeight="1">
      <c r="A103" s="40"/>
      <c r="B103" s="41"/>
      <c r="C103" s="207" t="s">
        <v>171</v>
      </c>
      <c r="D103" s="207" t="s">
        <v>150</v>
      </c>
      <c r="E103" s="208" t="s">
        <v>205</v>
      </c>
      <c r="F103" s="209" t="s">
        <v>206</v>
      </c>
      <c r="G103" s="210" t="s">
        <v>174</v>
      </c>
      <c r="H103" s="211">
        <v>791.64599999999996</v>
      </c>
      <c r="I103" s="212"/>
      <c r="J103" s="213">
        <f>ROUND(I103*H103,2)</f>
        <v>0</v>
      </c>
      <c r="K103" s="209" t="s">
        <v>154</v>
      </c>
      <c r="L103" s="46"/>
      <c r="M103" s="214" t="s">
        <v>19</v>
      </c>
      <c r="N103" s="215" t="s">
        <v>48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155</v>
      </c>
      <c r="AT103" s="218" t="s">
        <v>150</v>
      </c>
      <c r="AU103" s="218" t="s">
        <v>85</v>
      </c>
      <c r="AY103" s="19" t="s">
        <v>148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155</v>
      </c>
      <c r="BK103" s="219">
        <f>ROUND(I103*H103,2)</f>
        <v>0</v>
      </c>
      <c r="BL103" s="19" t="s">
        <v>155</v>
      </c>
      <c r="BM103" s="218" t="s">
        <v>841</v>
      </c>
    </row>
    <row r="104" s="2" customFormat="1">
      <c r="A104" s="40"/>
      <c r="B104" s="41"/>
      <c r="C104" s="42"/>
      <c r="D104" s="220" t="s">
        <v>157</v>
      </c>
      <c r="E104" s="42"/>
      <c r="F104" s="221" t="s">
        <v>208</v>
      </c>
      <c r="G104" s="42"/>
      <c r="H104" s="42"/>
      <c r="I104" s="222"/>
      <c r="J104" s="42"/>
      <c r="K104" s="42"/>
      <c r="L104" s="46"/>
      <c r="M104" s="223"/>
      <c r="N104" s="224"/>
      <c r="O104" s="87"/>
      <c r="P104" s="87"/>
      <c r="Q104" s="87"/>
      <c r="R104" s="87"/>
      <c r="S104" s="87"/>
      <c r="T104" s="88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157</v>
      </c>
      <c r="AU104" s="19" t="s">
        <v>85</v>
      </c>
    </row>
    <row r="105" s="2" customFormat="1">
      <c r="A105" s="40"/>
      <c r="B105" s="41"/>
      <c r="C105" s="42"/>
      <c r="D105" s="225" t="s">
        <v>159</v>
      </c>
      <c r="E105" s="42"/>
      <c r="F105" s="226" t="s">
        <v>209</v>
      </c>
      <c r="G105" s="42"/>
      <c r="H105" s="42"/>
      <c r="I105" s="222"/>
      <c r="J105" s="42"/>
      <c r="K105" s="42"/>
      <c r="L105" s="46"/>
      <c r="M105" s="223"/>
      <c r="N105" s="224"/>
      <c r="O105" s="87"/>
      <c r="P105" s="87"/>
      <c r="Q105" s="87"/>
      <c r="R105" s="87"/>
      <c r="S105" s="87"/>
      <c r="T105" s="88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159</v>
      </c>
      <c r="AU105" s="19" t="s">
        <v>85</v>
      </c>
    </row>
    <row r="106" s="2" customFormat="1">
      <c r="A106" s="40"/>
      <c r="B106" s="41"/>
      <c r="C106" s="42"/>
      <c r="D106" s="220" t="s">
        <v>168</v>
      </c>
      <c r="E106" s="42"/>
      <c r="F106" s="238" t="s">
        <v>210</v>
      </c>
      <c r="G106" s="42"/>
      <c r="H106" s="42"/>
      <c r="I106" s="222"/>
      <c r="J106" s="42"/>
      <c r="K106" s="42"/>
      <c r="L106" s="46"/>
      <c r="M106" s="223"/>
      <c r="N106" s="224"/>
      <c r="O106" s="87"/>
      <c r="P106" s="87"/>
      <c r="Q106" s="87"/>
      <c r="R106" s="87"/>
      <c r="S106" s="87"/>
      <c r="T106" s="88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168</v>
      </c>
      <c r="AU106" s="19" t="s">
        <v>85</v>
      </c>
    </row>
    <row r="107" s="13" customFormat="1">
      <c r="A107" s="13"/>
      <c r="B107" s="227"/>
      <c r="C107" s="228"/>
      <c r="D107" s="220" t="s">
        <v>161</v>
      </c>
      <c r="E107" s="229" t="s">
        <v>19</v>
      </c>
      <c r="F107" s="230" t="s">
        <v>842</v>
      </c>
      <c r="G107" s="228"/>
      <c r="H107" s="231">
        <v>419.33800000000002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161</v>
      </c>
      <c r="AU107" s="237" t="s">
        <v>85</v>
      </c>
      <c r="AV107" s="13" t="s">
        <v>85</v>
      </c>
      <c r="AW107" s="13" t="s">
        <v>36</v>
      </c>
      <c r="AX107" s="13" t="s">
        <v>75</v>
      </c>
      <c r="AY107" s="237" t="s">
        <v>148</v>
      </c>
    </row>
    <row r="108" s="13" customFormat="1">
      <c r="A108" s="13"/>
      <c r="B108" s="227"/>
      <c r="C108" s="228"/>
      <c r="D108" s="220" t="s">
        <v>161</v>
      </c>
      <c r="E108" s="229" t="s">
        <v>19</v>
      </c>
      <c r="F108" s="230" t="s">
        <v>843</v>
      </c>
      <c r="G108" s="228"/>
      <c r="H108" s="231">
        <v>372.30799999999999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161</v>
      </c>
      <c r="AU108" s="237" t="s">
        <v>85</v>
      </c>
      <c r="AV108" s="13" t="s">
        <v>85</v>
      </c>
      <c r="AW108" s="13" t="s">
        <v>36</v>
      </c>
      <c r="AX108" s="13" t="s">
        <v>75</v>
      </c>
      <c r="AY108" s="237" t="s">
        <v>148</v>
      </c>
    </row>
    <row r="109" s="14" customFormat="1">
      <c r="A109" s="14"/>
      <c r="B109" s="239"/>
      <c r="C109" s="240"/>
      <c r="D109" s="220" t="s">
        <v>161</v>
      </c>
      <c r="E109" s="241" t="s">
        <v>19</v>
      </c>
      <c r="F109" s="242" t="s">
        <v>181</v>
      </c>
      <c r="G109" s="240"/>
      <c r="H109" s="243">
        <v>791.64599999999996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9" t="s">
        <v>161</v>
      </c>
      <c r="AU109" s="249" t="s">
        <v>85</v>
      </c>
      <c r="AV109" s="14" t="s">
        <v>155</v>
      </c>
      <c r="AW109" s="14" t="s">
        <v>36</v>
      </c>
      <c r="AX109" s="14" t="s">
        <v>83</v>
      </c>
      <c r="AY109" s="249" t="s">
        <v>148</v>
      </c>
    </row>
    <row r="110" s="2" customFormat="1" ht="16.5" customHeight="1">
      <c r="A110" s="40"/>
      <c r="B110" s="41"/>
      <c r="C110" s="207" t="s">
        <v>155</v>
      </c>
      <c r="D110" s="207" t="s">
        <v>150</v>
      </c>
      <c r="E110" s="208" t="s">
        <v>223</v>
      </c>
      <c r="F110" s="209" t="s">
        <v>224</v>
      </c>
      <c r="G110" s="210" t="s">
        <v>174</v>
      </c>
      <c r="H110" s="211">
        <v>372.30799999999999</v>
      </c>
      <c r="I110" s="212"/>
      <c r="J110" s="213">
        <f>ROUND(I110*H110,2)</f>
        <v>0</v>
      </c>
      <c r="K110" s="209" t="s">
        <v>154</v>
      </c>
      <c r="L110" s="46"/>
      <c r="M110" s="214" t="s">
        <v>19</v>
      </c>
      <c r="N110" s="215" t="s">
        <v>48</v>
      </c>
      <c r="O110" s="87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8" t="s">
        <v>155</v>
      </c>
      <c r="AT110" s="218" t="s">
        <v>150</v>
      </c>
      <c r="AU110" s="218" t="s">
        <v>85</v>
      </c>
      <c r="AY110" s="19" t="s">
        <v>148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9" t="s">
        <v>155</v>
      </c>
      <c r="BK110" s="219">
        <f>ROUND(I110*H110,2)</f>
        <v>0</v>
      </c>
      <c r="BL110" s="19" t="s">
        <v>155</v>
      </c>
      <c r="BM110" s="218" t="s">
        <v>844</v>
      </c>
    </row>
    <row r="111" s="2" customFormat="1">
      <c r="A111" s="40"/>
      <c r="B111" s="41"/>
      <c r="C111" s="42"/>
      <c r="D111" s="220" t="s">
        <v>157</v>
      </c>
      <c r="E111" s="42"/>
      <c r="F111" s="221" t="s">
        <v>226</v>
      </c>
      <c r="G111" s="42"/>
      <c r="H111" s="42"/>
      <c r="I111" s="222"/>
      <c r="J111" s="42"/>
      <c r="K111" s="42"/>
      <c r="L111" s="46"/>
      <c r="M111" s="223"/>
      <c r="N111" s="224"/>
      <c r="O111" s="87"/>
      <c r="P111" s="87"/>
      <c r="Q111" s="87"/>
      <c r="R111" s="87"/>
      <c r="S111" s="87"/>
      <c r="T111" s="88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157</v>
      </c>
      <c r="AU111" s="19" t="s">
        <v>85</v>
      </c>
    </row>
    <row r="112" s="2" customFormat="1">
      <c r="A112" s="40"/>
      <c r="B112" s="41"/>
      <c r="C112" s="42"/>
      <c r="D112" s="225" t="s">
        <v>159</v>
      </c>
      <c r="E112" s="42"/>
      <c r="F112" s="226" t="s">
        <v>227</v>
      </c>
      <c r="G112" s="42"/>
      <c r="H112" s="42"/>
      <c r="I112" s="222"/>
      <c r="J112" s="42"/>
      <c r="K112" s="42"/>
      <c r="L112" s="46"/>
      <c r="M112" s="223"/>
      <c r="N112" s="224"/>
      <c r="O112" s="87"/>
      <c r="P112" s="87"/>
      <c r="Q112" s="87"/>
      <c r="R112" s="87"/>
      <c r="S112" s="87"/>
      <c r="T112" s="88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159</v>
      </c>
      <c r="AU112" s="19" t="s">
        <v>85</v>
      </c>
    </row>
    <row r="113" s="2" customFormat="1">
      <c r="A113" s="40"/>
      <c r="B113" s="41"/>
      <c r="C113" s="42"/>
      <c r="D113" s="220" t="s">
        <v>168</v>
      </c>
      <c r="E113" s="42"/>
      <c r="F113" s="238" t="s">
        <v>228</v>
      </c>
      <c r="G113" s="42"/>
      <c r="H113" s="42"/>
      <c r="I113" s="222"/>
      <c r="J113" s="42"/>
      <c r="K113" s="42"/>
      <c r="L113" s="46"/>
      <c r="M113" s="223"/>
      <c r="N113" s="224"/>
      <c r="O113" s="87"/>
      <c r="P113" s="87"/>
      <c r="Q113" s="87"/>
      <c r="R113" s="87"/>
      <c r="S113" s="87"/>
      <c r="T113" s="88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168</v>
      </c>
      <c r="AU113" s="19" t="s">
        <v>85</v>
      </c>
    </row>
    <row r="114" s="13" customFormat="1">
      <c r="A114" s="13"/>
      <c r="B114" s="227"/>
      <c r="C114" s="228"/>
      <c r="D114" s="220" t="s">
        <v>161</v>
      </c>
      <c r="E114" s="229" t="s">
        <v>19</v>
      </c>
      <c r="F114" s="230" t="s">
        <v>845</v>
      </c>
      <c r="G114" s="228"/>
      <c r="H114" s="231">
        <v>372.30799999999999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161</v>
      </c>
      <c r="AU114" s="237" t="s">
        <v>85</v>
      </c>
      <c r="AV114" s="13" t="s">
        <v>85</v>
      </c>
      <c r="AW114" s="13" t="s">
        <v>36</v>
      </c>
      <c r="AX114" s="13" t="s">
        <v>83</v>
      </c>
      <c r="AY114" s="237" t="s">
        <v>148</v>
      </c>
    </row>
    <row r="115" s="2" customFormat="1" ht="16.5" customHeight="1">
      <c r="A115" s="40"/>
      <c r="B115" s="41"/>
      <c r="C115" s="207" t="s">
        <v>191</v>
      </c>
      <c r="D115" s="207" t="s">
        <v>150</v>
      </c>
      <c r="E115" s="208" t="s">
        <v>846</v>
      </c>
      <c r="F115" s="209" t="s">
        <v>847</v>
      </c>
      <c r="G115" s="210" t="s">
        <v>174</v>
      </c>
      <c r="H115" s="211">
        <v>53.299999999999997</v>
      </c>
      <c r="I115" s="212"/>
      <c r="J115" s="213">
        <f>ROUND(I115*H115,2)</f>
        <v>0</v>
      </c>
      <c r="K115" s="209" t="s">
        <v>154</v>
      </c>
      <c r="L115" s="46"/>
      <c r="M115" s="214" t="s">
        <v>19</v>
      </c>
      <c r="N115" s="215" t="s">
        <v>48</v>
      </c>
      <c r="O115" s="87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8" t="s">
        <v>155</v>
      </c>
      <c r="AT115" s="218" t="s">
        <v>150</v>
      </c>
      <c r="AU115" s="218" t="s">
        <v>85</v>
      </c>
      <c r="AY115" s="19" t="s">
        <v>148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9" t="s">
        <v>155</v>
      </c>
      <c r="BK115" s="219">
        <f>ROUND(I115*H115,2)</f>
        <v>0</v>
      </c>
      <c r="BL115" s="19" t="s">
        <v>155</v>
      </c>
      <c r="BM115" s="218" t="s">
        <v>848</v>
      </c>
    </row>
    <row r="116" s="2" customFormat="1">
      <c r="A116" s="40"/>
      <c r="B116" s="41"/>
      <c r="C116" s="42"/>
      <c r="D116" s="220" t="s">
        <v>157</v>
      </c>
      <c r="E116" s="42"/>
      <c r="F116" s="221" t="s">
        <v>849</v>
      </c>
      <c r="G116" s="42"/>
      <c r="H116" s="42"/>
      <c r="I116" s="222"/>
      <c r="J116" s="42"/>
      <c r="K116" s="42"/>
      <c r="L116" s="46"/>
      <c r="M116" s="223"/>
      <c r="N116" s="224"/>
      <c r="O116" s="87"/>
      <c r="P116" s="87"/>
      <c r="Q116" s="87"/>
      <c r="R116" s="87"/>
      <c r="S116" s="87"/>
      <c r="T116" s="88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157</v>
      </c>
      <c r="AU116" s="19" t="s">
        <v>85</v>
      </c>
    </row>
    <row r="117" s="2" customFormat="1">
      <c r="A117" s="40"/>
      <c r="B117" s="41"/>
      <c r="C117" s="42"/>
      <c r="D117" s="225" t="s">
        <v>159</v>
      </c>
      <c r="E117" s="42"/>
      <c r="F117" s="226" t="s">
        <v>850</v>
      </c>
      <c r="G117" s="42"/>
      <c r="H117" s="42"/>
      <c r="I117" s="222"/>
      <c r="J117" s="42"/>
      <c r="K117" s="42"/>
      <c r="L117" s="46"/>
      <c r="M117" s="223"/>
      <c r="N117" s="224"/>
      <c r="O117" s="87"/>
      <c r="P117" s="87"/>
      <c r="Q117" s="87"/>
      <c r="R117" s="87"/>
      <c r="S117" s="87"/>
      <c r="T117" s="88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159</v>
      </c>
      <c r="AU117" s="19" t="s">
        <v>85</v>
      </c>
    </row>
    <row r="118" s="13" customFormat="1">
      <c r="A118" s="13"/>
      <c r="B118" s="227"/>
      <c r="C118" s="228"/>
      <c r="D118" s="220" t="s">
        <v>161</v>
      </c>
      <c r="E118" s="229" t="s">
        <v>19</v>
      </c>
      <c r="F118" s="230" t="s">
        <v>851</v>
      </c>
      <c r="G118" s="228"/>
      <c r="H118" s="231">
        <v>53.299999999999997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161</v>
      </c>
      <c r="AU118" s="237" t="s">
        <v>85</v>
      </c>
      <c r="AV118" s="13" t="s">
        <v>85</v>
      </c>
      <c r="AW118" s="13" t="s">
        <v>36</v>
      </c>
      <c r="AX118" s="13" t="s">
        <v>83</v>
      </c>
      <c r="AY118" s="237" t="s">
        <v>148</v>
      </c>
    </row>
    <row r="119" s="2" customFormat="1" ht="16.5" customHeight="1">
      <c r="A119" s="40"/>
      <c r="B119" s="41"/>
      <c r="C119" s="271" t="s">
        <v>197</v>
      </c>
      <c r="D119" s="271" t="s">
        <v>250</v>
      </c>
      <c r="E119" s="272" t="s">
        <v>852</v>
      </c>
      <c r="F119" s="273" t="s">
        <v>853</v>
      </c>
      <c r="G119" s="274" t="s">
        <v>174</v>
      </c>
      <c r="H119" s="275">
        <v>53.299999999999997</v>
      </c>
      <c r="I119" s="276"/>
      <c r="J119" s="277">
        <f>ROUND(I119*H119,2)</f>
        <v>0</v>
      </c>
      <c r="K119" s="273" t="s">
        <v>19</v>
      </c>
      <c r="L119" s="278"/>
      <c r="M119" s="279" t="s">
        <v>19</v>
      </c>
      <c r="N119" s="280" t="s">
        <v>48</v>
      </c>
      <c r="O119" s="87"/>
      <c r="P119" s="216">
        <f>O119*H119</f>
        <v>0</v>
      </c>
      <c r="Q119" s="216">
        <v>1</v>
      </c>
      <c r="R119" s="216">
        <f>Q119*H119</f>
        <v>53.299999999999997</v>
      </c>
      <c r="S119" s="216">
        <v>0</v>
      </c>
      <c r="T119" s="21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8" t="s">
        <v>222</v>
      </c>
      <c r="AT119" s="218" t="s">
        <v>250</v>
      </c>
      <c r="AU119" s="218" t="s">
        <v>85</v>
      </c>
      <c r="AY119" s="19" t="s">
        <v>148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155</v>
      </c>
      <c r="BK119" s="219">
        <f>ROUND(I119*H119,2)</f>
        <v>0</v>
      </c>
      <c r="BL119" s="19" t="s">
        <v>155</v>
      </c>
      <c r="BM119" s="218" t="s">
        <v>854</v>
      </c>
    </row>
    <row r="120" s="2" customFormat="1">
      <c r="A120" s="40"/>
      <c r="B120" s="41"/>
      <c r="C120" s="42"/>
      <c r="D120" s="220" t="s">
        <v>157</v>
      </c>
      <c r="E120" s="42"/>
      <c r="F120" s="221" t="s">
        <v>853</v>
      </c>
      <c r="G120" s="42"/>
      <c r="H120" s="42"/>
      <c r="I120" s="222"/>
      <c r="J120" s="42"/>
      <c r="K120" s="42"/>
      <c r="L120" s="46"/>
      <c r="M120" s="223"/>
      <c r="N120" s="224"/>
      <c r="O120" s="87"/>
      <c r="P120" s="87"/>
      <c r="Q120" s="87"/>
      <c r="R120" s="87"/>
      <c r="S120" s="87"/>
      <c r="T120" s="88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157</v>
      </c>
      <c r="AU120" s="19" t="s">
        <v>85</v>
      </c>
    </row>
    <row r="121" s="15" customFormat="1">
      <c r="A121" s="15"/>
      <c r="B121" s="250"/>
      <c r="C121" s="251"/>
      <c r="D121" s="220" t="s">
        <v>161</v>
      </c>
      <c r="E121" s="252" t="s">
        <v>19</v>
      </c>
      <c r="F121" s="253" t="s">
        <v>855</v>
      </c>
      <c r="G121" s="251"/>
      <c r="H121" s="252" t="s">
        <v>19</v>
      </c>
      <c r="I121" s="254"/>
      <c r="J121" s="251"/>
      <c r="K121" s="251"/>
      <c r="L121" s="255"/>
      <c r="M121" s="256"/>
      <c r="N121" s="257"/>
      <c r="O121" s="257"/>
      <c r="P121" s="257"/>
      <c r="Q121" s="257"/>
      <c r="R121" s="257"/>
      <c r="S121" s="257"/>
      <c r="T121" s="258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9" t="s">
        <v>161</v>
      </c>
      <c r="AU121" s="259" t="s">
        <v>85</v>
      </c>
      <c r="AV121" s="15" t="s">
        <v>83</v>
      </c>
      <c r="AW121" s="15" t="s">
        <v>36</v>
      </c>
      <c r="AX121" s="15" t="s">
        <v>75</v>
      </c>
      <c r="AY121" s="259" t="s">
        <v>148</v>
      </c>
    </row>
    <row r="122" s="15" customFormat="1">
      <c r="A122" s="15"/>
      <c r="B122" s="250"/>
      <c r="C122" s="251"/>
      <c r="D122" s="220" t="s">
        <v>161</v>
      </c>
      <c r="E122" s="252" t="s">
        <v>19</v>
      </c>
      <c r="F122" s="253" t="s">
        <v>856</v>
      </c>
      <c r="G122" s="251"/>
      <c r="H122" s="252" t="s">
        <v>19</v>
      </c>
      <c r="I122" s="254"/>
      <c r="J122" s="251"/>
      <c r="K122" s="251"/>
      <c r="L122" s="255"/>
      <c r="M122" s="256"/>
      <c r="N122" s="257"/>
      <c r="O122" s="257"/>
      <c r="P122" s="257"/>
      <c r="Q122" s="257"/>
      <c r="R122" s="257"/>
      <c r="S122" s="257"/>
      <c r="T122" s="258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9" t="s">
        <v>161</v>
      </c>
      <c r="AU122" s="259" t="s">
        <v>85</v>
      </c>
      <c r="AV122" s="15" t="s">
        <v>83</v>
      </c>
      <c r="AW122" s="15" t="s">
        <v>36</v>
      </c>
      <c r="AX122" s="15" t="s">
        <v>75</v>
      </c>
      <c r="AY122" s="259" t="s">
        <v>148</v>
      </c>
    </row>
    <row r="123" s="13" customFormat="1">
      <c r="A123" s="13"/>
      <c r="B123" s="227"/>
      <c r="C123" s="228"/>
      <c r="D123" s="220" t="s">
        <v>161</v>
      </c>
      <c r="E123" s="229" t="s">
        <v>19</v>
      </c>
      <c r="F123" s="230" t="s">
        <v>857</v>
      </c>
      <c r="G123" s="228"/>
      <c r="H123" s="231">
        <v>53.299999999999997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161</v>
      </c>
      <c r="AU123" s="237" t="s">
        <v>85</v>
      </c>
      <c r="AV123" s="13" t="s">
        <v>85</v>
      </c>
      <c r="AW123" s="13" t="s">
        <v>36</v>
      </c>
      <c r="AX123" s="13" t="s">
        <v>83</v>
      </c>
      <c r="AY123" s="237" t="s">
        <v>148</v>
      </c>
    </row>
    <row r="124" s="2" customFormat="1" ht="16.5" customHeight="1">
      <c r="A124" s="40"/>
      <c r="B124" s="41"/>
      <c r="C124" s="207" t="s">
        <v>204</v>
      </c>
      <c r="D124" s="207" t="s">
        <v>150</v>
      </c>
      <c r="E124" s="208" t="s">
        <v>241</v>
      </c>
      <c r="F124" s="209" t="s">
        <v>242</v>
      </c>
      <c r="G124" s="210" t="s">
        <v>174</v>
      </c>
      <c r="H124" s="211">
        <v>372.30799999999999</v>
      </c>
      <c r="I124" s="212"/>
      <c r="J124" s="213">
        <f>ROUND(I124*H124,2)</f>
        <v>0</v>
      </c>
      <c r="K124" s="209" t="s">
        <v>154</v>
      </c>
      <c r="L124" s="46"/>
      <c r="M124" s="214" t="s">
        <v>19</v>
      </c>
      <c r="N124" s="215" t="s">
        <v>48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155</v>
      </c>
      <c r="AT124" s="218" t="s">
        <v>150</v>
      </c>
      <c r="AU124" s="218" t="s">
        <v>85</v>
      </c>
      <c r="AY124" s="19" t="s">
        <v>148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155</v>
      </c>
      <c r="BK124" s="219">
        <f>ROUND(I124*H124,2)</f>
        <v>0</v>
      </c>
      <c r="BL124" s="19" t="s">
        <v>155</v>
      </c>
      <c r="BM124" s="218" t="s">
        <v>858</v>
      </c>
    </row>
    <row r="125" s="2" customFormat="1">
      <c r="A125" s="40"/>
      <c r="B125" s="41"/>
      <c r="C125" s="42"/>
      <c r="D125" s="220" t="s">
        <v>157</v>
      </c>
      <c r="E125" s="42"/>
      <c r="F125" s="221" t="s">
        <v>244</v>
      </c>
      <c r="G125" s="42"/>
      <c r="H125" s="42"/>
      <c r="I125" s="222"/>
      <c r="J125" s="42"/>
      <c r="K125" s="42"/>
      <c r="L125" s="46"/>
      <c r="M125" s="223"/>
      <c r="N125" s="224"/>
      <c r="O125" s="87"/>
      <c r="P125" s="87"/>
      <c r="Q125" s="87"/>
      <c r="R125" s="87"/>
      <c r="S125" s="87"/>
      <c r="T125" s="88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157</v>
      </c>
      <c r="AU125" s="19" t="s">
        <v>85</v>
      </c>
    </row>
    <row r="126" s="2" customFormat="1">
      <c r="A126" s="40"/>
      <c r="B126" s="41"/>
      <c r="C126" s="42"/>
      <c r="D126" s="225" t="s">
        <v>159</v>
      </c>
      <c r="E126" s="42"/>
      <c r="F126" s="226" t="s">
        <v>245</v>
      </c>
      <c r="G126" s="42"/>
      <c r="H126" s="42"/>
      <c r="I126" s="222"/>
      <c r="J126" s="42"/>
      <c r="K126" s="42"/>
      <c r="L126" s="46"/>
      <c r="M126" s="223"/>
      <c r="N126" s="224"/>
      <c r="O126" s="87"/>
      <c r="P126" s="87"/>
      <c r="Q126" s="87"/>
      <c r="R126" s="87"/>
      <c r="S126" s="87"/>
      <c r="T126" s="88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159</v>
      </c>
      <c r="AU126" s="19" t="s">
        <v>85</v>
      </c>
    </row>
    <row r="127" s="13" customFormat="1">
      <c r="A127" s="13"/>
      <c r="B127" s="227"/>
      <c r="C127" s="228"/>
      <c r="D127" s="220" t="s">
        <v>161</v>
      </c>
      <c r="E127" s="229" t="s">
        <v>19</v>
      </c>
      <c r="F127" s="230" t="s">
        <v>859</v>
      </c>
      <c r="G127" s="228"/>
      <c r="H127" s="231">
        <v>372.30799999999999</v>
      </c>
      <c r="I127" s="232"/>
      <c r="J127" s="228"/>
      <c r="K127" s="228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161</v>
      </c>
      <c r="AU127" s="237" t="s">
        <v>85</v>
      </c>
      <c r="AV127" s="13" t="s">
        <v>85</v>
      </c>
      <c r="AW127" s="13" t="s">
        <v>36</v>
      </c>
      <c r="AX127" s="13" t="s">
        <v>83</v>
      </c>
      <c r="AY127" s="237" t="s">
        <v>148</v>
      </c>
    </row>
    <row r="128" s="2" customFormat="1" ht="16.5" customHeight="1">
      <c r="A128" s="40"/>
      <c r="B128" s="41"/>
      <c r="C128" s="207" t="s">
        <v>222</v>
      </c>
      <c r="D128" s="207" t="s">
        <v>150</v>
      </c>
      <c r="E128" s="208" t="s">
        <v>860</v>
      </c>
      <c r="F128" s="209" t="s">
        <v>861</v>
      </c>
      <c r="G128" s="210" t="s">
        <v>174</v>
      </c>
      <c r="H128" s="211">
        <v>1.44</v>
      </c>
      <c r="I128" s="212"/>
      <c r="J128" s="213">
        <f>ROUND(I128*H128,2)</f>
        <v>0</v>
      </c>
      <c r="K128" s="209" t="s">
        <v>154</v>
      </c>
      <c r="L128" s="46"/>
      <c r="M128" s="214" t="s">
        <v>19</v>
      </c>
      <c r="N128" s="215" t="s">
        <v>48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155</v>
      </c>
      <c r="AT128" s="218" t="s">
        <v>150</v>
      </c>
      <c r="AU128" s="218" t="s">
        <v>85</v>
      </c>
      <c r="AY128" s="19" t="s">
        <v>148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155</v>
      </c>
      <c r="BK128" s="219">
        <f>ROUND(I128*H128,2)</f>
        <v>0</v>
      </c>
      <c r="BL128" s="19" t="s">
        <v>155</v>
      </c>
      <c r="BM128" s="218" t="s">
        <v>862</v>
      </c>
    </row>
    <row r="129" s="2" customFormat="1">
      <c r="A129" s="40"/>
      <c r="B129" s="41"/>
      <c r="C129" s="42"/>
      <c r="D129" s="220" t="s">
        <v>157</v>
      </c>
      <c r="E129" s="42"/>
      <c r="F129" s="221" t="s">
        <v>863</v>
      </c>
      <c r="G129" s="42"/>
      <c r="H129" s="42"/>
      <c r="I129" s="222"/>
      <c r="J129" s="42"/>
      <c r="K129" s="42"/>
      <c r="L129" s="46"/>
      <c r="M129" s="223"/>
      <c r="N129" s="224"/>
      <c r="O129" s="87"/>
      <c r="P129" s="87"/>
      <c r="Q129" s="87"/>
      <c r="R129" s="87"/>
      <c r="S129" s="87"/>
      <c r="T129" s="88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157</v>
      </c>
      <c r="AU129" s="19" t="s">
        <v>85</v>
      </c>
    </row>
    <row r="130" s="2" customFormat="1">
      <c r="A130" s="40"/>
      <c r="B130" s="41"/>
      <c r="C130" s="42"/>
      <c r="D130" s="225" t="s">
        <v>159</v>
      </c>
      <c r="E130" s="42"/>
      <c r="F130" s="226" t="s">
        <v>864</v>
      </c>
      <c r="G130" s="42"/>
      <c r="H130" s="42"/>
      <c r="I130" s="222"/>
      <c r="J130" s="42"/>
      <c r="K130" s="42"/>
      <c r="L130" s="46"/>
      <c r="M130" s="223"/>
      <c r="N130" s="224"/>
      <c r="O130" s="87"/>
      <c r="P130" s="87"/>
      <c r="Q130" s="87"/>
      <c r="R130" s="87"/>
      <c r="S130" s="87"/>
      <c r="T130" s="88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159</v>
      </c>
      <c r="AU130" s="19" t="s">
        <v>85</v>
      </c>
    </row>
    <row r="131" s="2" customFormat="1">
      <c r="A131" s="40"/>
      <c r="B131" s="41"/>
      <c r="C131" s="42"/>
      <c r="D131" s="220" t="s">
        <v>168</v>
      </c>
      <c r="E131" s="42"/>
      <c r="F131" s="238" t="s">
        <v>865</v>
      </c>
      <c r="G131" s="42"/>
      <c r="H131" s="42"/>
      <c r="I131" s="222"/>
      <c r="J131" s="42"/>
      <c r="K131" s="42"/>
      <c r="L131" s="46"/>
      <c r="M131" s="223"/>
      <c r="N131" s="224"/>
      <c r="O131" s="87"/>
      <c r="P131" s="87"/>
      <c r="Q131" s="87"/>
      <c r="R131" s="87"/>
      <c r="S131" s="87"/>
      <c r="T131" s="88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168</v>
      </c>
      <c r="AU131" s="19" t="s">
        <v>85</v>
      </c>
    </row>
    <row r="132" s="13" customFormat="1">
      <c r="A132" s="13"/>
      <c r="B132" s="227"/>
      <c r="C132" s="228"/>
      <c r="D132" s="220" t="s">
        <v>161</v>
      </c>
      <c r="E132" s="229" t="s">
        <v>19</v>
      </c>
      <c r="F132" s="230" t="s">
        <v>866</v>
      </c>
      <c r="G132" s="228"/>
      <c r="H132" s="231">
        <v>1.44</v>
      </c>
      <c r="I132" s="232"/>
      <c r="J132" s="228"/>
      <c r="K132" s="228"/>
      <c r="L132" s="233"/>
      <c r="M132" s="234"/>
      <c r="N132" s="235"/>
      <c r="O132" s="235"/>
      <c r="P132" s="235"/>
      <c r="Q132" s="235"/>
      <c r="R132" s="235"/>
      <c r="S132" s="235"/>
      <c r="T132" s="23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7" t="s">
        <v>161</v>
      </c>
      <c r="AU132" s="237" t="s">
        <v>85</v>
      </c>
      <c r="AV132" s="13" t="s">
        <v>85</v>
      </c>
      <c r="AW132" s="13" t="s">
        <v>36</v>
      </c>
      <c r="AX132" s="13" t="s">
        <v>83</v>
      </c>
      <c r="AY132" s="237" t="s">
        <v>148</v>
      </c>
    </row>
    <row r="133" s="2" customFormat="1" ht="16.5" customHeight="1">
      <c r="A133" s="40"/>
      <c r="B133" s="41"/>
      <c r="C133" s="271" t="s">
        <v>231</v>
      </c>
      <c r="D133" s="271" t="s">
        <v>250</v>
      </c>
      <c r="E133" s="272" t="s">
        <v>867</v>
      </c>
      <c r="F133" s="273" t="s">
        <v>868</v>
      </c>
      <c r="G133" s="274" t="s">
        <v>174</v>
      </c>
      <c r="H133" s="275">
        <v>1.44</v>
      </c>
      <c r="I133" s="276"/>
      <c r="J133" s="277">
        <f>ROUND(I133*H133,2)</f>
        <v>0</v>
      </c>
      <c r="K133" s="273" t="s">
        <v>19</v>
      </c>
      <c r="L133" s="278"/>
      <c r="M133" s="279" t="s">
        <v>19</v>
      </c>
      <c r="N133" s="280" t="s">
        <v>48</v>
      </c>
      <c r="O133" s="87"/>
      <c r="P133" s="216">
        <f>O133*H133</f>
        <v>0</v>
      </c>
      <c r="Q133" s="216">
        <v>1</v>
      </c>
      <c r="R133" s="216">
        <f>Q133*H133</f>
        <v>1.44</v>
      </c>
      <c r="S133" s="216">
        <v>0</v>
      </c>
      <c r="T133" s="21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222</v>
      </c>
      <c r="AT133" s="218" t="s">
        <v>250</v>
      </c>
      <c r="AU133" s="218" t="s">
        <v>85</v>
      </c>
      <c r="AY133" s="19" t="s">
        <v>148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155</v>
      </c>
      <c r="BK133" s="219">
        <f>ROUND(I133*H133,2)</f>
        <v>0</v>
      </c>
      <c r="BL133" s="19" t="s">
        <v>155</v>
      </c>
      <c r="BM133" s="218" t="s">
        <v>869</v>
      </c>
    </row>
    <row r="134" s="2" customFormat="1">
      <c r="A134" s="40"/>
      <c r="B134" s="41"/>
      <c r="C134" s="42"/>
      <c r="D134" s="220" t="s">
        <v>157</v>
      </c>
      <c r="E134" s="42"/>
      <c r="F134" s="221" t="s">
        <v>868</v>
      </c>
      <c r="G134" s="42"/>
      <c r="H134" s="42"/>
      <c r="I134" s="222"/>
      <c r="J134" s="42"/>
      <c r="K134" s="42"/>
      <c r="L134" s="46"/>
      <c r="M134" s="223"/>
      <c r="N134" s="224"/>
      <c r="O134" s="87"/>
      <c r="P134" s="87"/>
      <c r="Q134" s="87"/>
      <c r="R134" s="87"/>
      <c r="S134" s="87"/>
      <c r="T134" s="88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157</v>
      </c>
      <c r="AU134" s="19" t="s">
        <v>85</v>
      </c>
    </row>
    <row r="135" s="15" customFormat="1">
      <c r="A135" s="15"/>
      <c r="B135" s="250"/>
      <c r="C135" s="251"/>
      <c r="D135" s="220" t="s">
        <v>161</v>
      </c>
      <c r="E135" s="252" t="s">
        <v>19</v>
      </c>
      <c r="F135" s="253" t="s">
        <v>855</v>
      </c>
      <c r="G135" s="251"/>
      <c r="H135" s="252" t="s">
        <v>19</v>
      </c>
      <c r="I135" s="254"/>
      <c r="J135" s="251"/>
      <c r="K135" s="251"/>
      <c r="L135" s="255"/>
      <c r="M135" s="256"/>
      <c r="N135" s="257"/>
      <c r="O135" s="257"/>
      <c r="P135" s="257"/>
      <c r="Q135" s="257"/>
      <c r="R135" s="257"/>
      <c r="S135" s="257"/>
      <c r="T135" s="258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9" t="s">
        <v>161</v>
      </c>
      <c r="AU135" s="259" t="s">
        <v>85</v>
      </c>
      <c r="AV135" s="15" t="s">
        <v>83</v>
      </c>
      <c r="AW135" s="15" t="s">
        <v>36</v>
      </c>
      <c r="AX135" s="15" t="s">
        <v>75</v>
      </c>
      <c r="AY135" s="259" t="s">
        <v>148</v>
      </c>
    </row>
    <row r="136" s="15" customFormat="1">
      <c r="A136" s="15"/>
      <c r="B136" s="250"/>
      <c r="C136" s="251"/>
      <c r="D136" s="220" t="s">
        <v>161</v>
      </c>
      <c r="E136" s="252" t="s">
        <v>19</v>
      </c>
      <c r="F136" s="253" t="s">
        <v>870</v>
      </c>
      <c r="G136" s="251"/>
      <c r="H136" s="252" t="s">
        <v>19</v>
      </c>
      <c r="I136" s="254"/>
      <c r="J136" s="251"/>
      <c r="K136" s="251"/>
      <c r="L136" s="255"/>
      <c r="M136" s="256"/>
      <c r="N136" s="257"/>
      <c r="O136" s="257"/>
      <c r="P136" s="257"/>
      <c r="Q136" s="257"/>
      <c r="R136" s="257"/>
      <c r="S136" s="257"/>
      <c r="T136" s="258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9" t="s">
        <v>161</v>
      </c>
      <c r="AU136" s="259" t="s">
        <v>85</v>
      </c>
      <c r="AV136" s="15" t="s">
        <v>83</v>
      </c>
      <c r="AW136" s="15" t="s">
        <v>36</v>
      </c>
      <c r="AX136" s="15" t="s">
        <v>75</v>
      </c>
      <c r="AY136" s="259" t="s">
        <v>148</v>
      </c>
    </row>
    <row r="137" s="13" customFormat="1">
      <c r="A137" s="13"/>
      <c r="B137" s="227"/>
      <c r="C137" s="228"/>
      <c r="D137" s="220" t="s">
        <v>161</v>
      </c>
      <c r="E137" s="229" t="s">
        <v>19</v>
      </c>
      <c r="F137" s="230" t="s">
        <v>871</v>
      </c>
      <c r="G137" s="228"/>
      <c r="H137" s="231">
        <v>1.44</v>
      </c>
      <c r="I137" s="232"/>
      <c r="J137" s="228"/>
      <c r="K137" s="228"/>
      <c r="L137" s="233"/>
      <c r="M137" s="234"/>
      <c r="N137" s="235"/>
      <c r="O137" s="235"/>
      <c r="P137" s="235"/>
      <c r="Q137" s="235"/>
      <c r="R137" s="235"/>
      <c r="S137" s="235"/>
      <c r="T137" s="23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7" t="s">
        <v>161</v>
      </c>
      <c r="AU137" s="237" t="s">
        <v>85</v>
      </c>
      <c r="AV137" s="13" t="s">
        <v>85</v>
      </c>
      <c r="AW137" s="13" t="s">
        <v>36</v>
      </c>
      <c r="AX137" s="13" t="s">
        <v>83</v>
      </c>
      <c r="AY137" s="237" t="s">
        <v>148</v>
      </c>
    </row>
    <row r="138" s="12" customFormat="1" ht="22.8" customHeight="1">
      <c r="A138" s="12"/>
      <c r="B138" s="191"/>
      <c r="C138" s="192"/>
      <c r="D138" s="193" t="s">
        <v>74</v>
      </c>
      <c r="E138" s="205" t="s">
        <v>171</v>
      </c>
      <c r="F138" s="205" t="s">
        <v>383</v>
      </c>
      <c r="G138" s="192"/>
      <c r="H138" s="192"/>
      <c r="I138" s="195"/>
      <c r="J138" s="206">
        <f>BK138</f>
        <v>0</v>
      </c>
      <c r="K138" s="192"/>
      <c r="L138" s="197"/>
      <c r="M138" s="198"/>
      <c r="N138" s="199"/>
      <c r="O138" s="199"/>
      <c r="P138" s="200">
        <f>SUM(P139:P174)</f>
        <v>0</v>
      </c>
      <c r="Q138" s="199"/>
      <c r="R138" s="200">
        <f>SUM(R139:R174)</f>
        <v>108.22013776</v>
      </c>
      <c r="S138" s="199"/>
      <c r="T138" s="201">
        <f>SUM(T139:T174)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2" t="s">
        <v>83</v>
      </c>
      <c r="AT138" s="203" t="s">
        <v>74</v>
      </c>
      <c r="AU138" s="203" t="s">
        <v>83</v>
      </c>
      <c r="AY138" s="202" t="s">
        <v>148</v>
      </c>
      <c r="BK138" s="204">
        <f>SUM(BK139:BK174)</f>
        <v>0</v>
      </c>
    </row>
    <row r="139" s="2" customFormat="1" ht="16.5" customHeight="1">
      <c r="A139" s="40"/>
      <c r="B139" s="41"/>
      <c r="C139" s="207" t="s">
        <v>240</v>
      </c>
      <c r="D139" s="207" t="s">
        <v>150</v>
      </c>
      <c r="E139" s="208" t="s">
        <v>872</v>
      </c>
      <c r="F139" s="209" t="s">
        <v>873</v>
      </c>
      <c r="G139" s="210" t="s">
        <v>174</v>
      </c>
      <c r="H139" s="211">
        <v>28.437000000000001</v>
      </c>
      <c r="I139" s="212"/>
      <c r="J139" s="213">
        <f>ROUND(I139*H139,2)</f>
        <v>0</v>
      </c>
      <c r="K139" s="209" t="s">
        <v>154</v>
      </c>
      <c r="L139" s="46"/>
      <c r="M139" s="214" t="s">
        <v>19</v>
      </c>
      <c r="N139" s="215" t="s">
        <v>48</v>
      </c>
      <c r="O139" s="87"/>
      <c r="P139" s="216">
        <f>O139*H139</f>
        <v>0</v>
      </c>
      <c r="Q139" s="216">
        <v>2.5020899999999999</v>
      </c>
      <c r="R139" s="216">
        <f>Q139*H139</f>
        <v>71.151933330000006</v>
      </c>
      <c r="S139" s="216">
        <v>0</v>
      </c>
      <c r="T139" s="217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8" t="s">
        <v>155</v>
      </c>
      <c r="AT139" s="218" t="s">
        <v>150</v>
      </c>
      <c r="AU139" s="218" t="s">
        <v>85</v>
      </c>
      <c r="AY139" s="19" t="s">
        <v>148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9" t="s">
        <v>155</v>
      </c>
      <c r="BK139" s="219">
        <f>ROUND(I139*H139,2)</f>
        <v>0</v>
      </c>
      <c r="BL139" s="19" t="s">
        <v>155</v>
      </c>
      <c r="BM139" s="218" t="s">
        <v>874</v>
      </c>
    </row>
    <row r="140" s="2" customFormat="1">
      <c r="A140" s="40"/>
      <c r="B140" s="41"/>
      <c r="C140" s="42"/>
      <c r="D140" s="220" t="s">
        <v>157</v>
      </c>
      <c r="E140" s="42"/>
      <c r="F140" s="221" t="s">
        <v>875</v>
      </c>
      <c r="G140" s="42"/>
      <c r="H140" s="42"/>
      <c r="I140" s="222"/>
      <c r="J140" s="42"/>
      <c r="K140" s="42"/>
      <c r="L140" s="46"/>
      <c r="M140" s="223"/>
      <c r="N140" s="224"/>
      <c r="O140" s="87"/>
      <c r="P140" s="87"/>
      <c r="Q140" s="87"/>
      <c r="R140" s="87"/>
      <c r="S140" s="87"/>
      <c r="T140" s="88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157</v>
      </c>
      <c r="AU140" s="19" t="s">
        <v>85</v>
      </c>
    </row>
    <row r="141" s="2" customFormat="1">
      <c r="A141" s="40"/>
      <c r="B141" s="41"/>
      <c r="C141" s="42"/>
      <c r="D141" s="225" t="s">
        <v>159</v>
      </c>
      <c r="E141" s="42"/>
      <c r="F141" s="226" t="s">
        <v>876</v>
      </c>
      <c r="G141" s="42"/>
      <c r="H141" s="42"/>
      <c r="I141" s="222"/>
      <c r="J141" s="42"/>
      <c r="K141" s="42"/>
      <c r="L141" s="46"/>
      <c r="M141" s="223"/>
      <c r="N141" s="224"/>
      <c r="O141" s="87"/>
      <c r="P141" s="87"/>
      <c r="Q141" s="87"/>
      <c r="R141" s="87"/>
      <c r="S141" s="87"/>
      <c r="T141" s="88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159</v>
      </c>
      <c r="AU141" s="19" t="s">
        <v>85</v>
      </c>
    </row>
    <row r="142" s="2" customFormat="1">
      <c r="A142" s="40"/>
      <c r="B142" s="41"/>
      <c r="C142" s="42"/>
      <c r="D142" s="220" t="s">
        <v>168</v>
      </c>
      <c r="E142" s="42"/>
      <c r="F142" s="238" t="s">
        <v>877</v>
      </c>
      <c r="G142" s="42"/>
      <c r="H142" s="42"/>
      <c r="I142" s="222"/>
      <c r="J142" s="42"/>
      <c r="K142" s="42"/>
      <c r="L142" s="46"/>
      <c r="M142" s="223"/>
      <c r="N142" s="224"/>
      <c r="O142" s="87"/>
      <c r="P142" s="87"/>
      <c r="Q142" s="87"/>
      <c r="R142" s="87"/>
      <c r="S142" s="87"/>
      <c r="T142" s="88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168</v>
      </c>
      <c r="AU142" s="19" t="s">
        <v>85</v>
      </c>
    </row>
    <row r="143" s="13" customFormat="1">
      <c r="A143" s="13"/>
      <c r="B143" s="227"/>
      <c r="C143" s="228"/>
      <c r="D143" s="220" t="s">
        <v>161</v>
      </c>
      <c r="E143" s="229" t="s">
        <v>19</v>
      </c>
      <c r="F143" s="230" t="s">
        <v>878</v>
      </c>
      <c r="G143" s="228"/>
      <c r="H143" s="231">
        <v>28.295999999999999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161</v>
      </c>
      <c r="AU143" s="237" t="s">
        <v>85</v>
      </c>
      <c r="AV143" s="13" t="s">
        <v>85</v>
      </c>
      <c r="AW143" s="13" t="s">
        <v>36</v>
      </c>
      <c r="AX143" s="13" t="s">
        <v>75</v>
      </c>
      <c r="AY143" s="237" t="s">
        <v>148</v>
      </c>
    </row>
    <row r="144" s="13" customFormat="1">
      <c r="A144" s="13"/>
      <c r="B144" s="227"/>
      <c r="C144" s="228"/>
      <c r="D144" s="220" t="s">
        <v>161</v>
      </c>
      <c r="E144" s="229" t="s">
        <v>19</v>
      </c>
      <c r="F144" s="230" t="s">
        <v>879</v>
      </c>
      <c r="G144" s="228"/>
      <c r="H144" s="231">
        <v>0.14099999999999999</v>
      </c>
      <c r="I144" s="232"/>
      <c r="J144" s="228"/>
      <c r="K144" s="228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161</v>
      </c>
      <c r="AU144" s="237" t="s">
        <v>85</v>
      </c>
      <c r="AV144" s="13" t="s">
        <v>85</v>
      </c>
      <c r="AW144" s="13" t="s">
        <v>36</v>
      </c>
      <c r="AX144" s="13" t="s">
        <v>75</v>
      </c>
      <c r="AY144" s="237" t="s">
        <v>148</v>
      </c>
    </row>
    <row r="145" s="14" customFormat="1">
      <c r="A145" s="14"/>
      <c r="B145" s="239"/>
      <c r="C145" s="240"/>
      <c r="D145" s="220" t="s">
        <v>161</v>
      </c>
      <c r="E145" s="241" t="s">
        <v>19</v>
      </c>
      <c r="F145" s="242" t="s">
        <v>181</v>
      </c>
      <c r="G145" s="240"/>
      <c r="H145" s="243">
        <v>28.437000000000001</v>
      </c>
      <c r="I145" s="244"/>
      <c r="J145" s="240"/>
      <c r="K145" s="240"/>
      <c r="L145" s="245"/>
      <c r="M145" s="246"/>
      <c r="N145" s="247"/>
      <c r="O145" s="247"/>
      <c r="P145" s="247"/>
      <c r="Q145" s="247"/>
      <c r="R145" s="247"/>
      <c r="S145" s="247"/>
      <c r="T145" s="24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9" t="s">
        <v>161</v>
      </c>
      <c r="AU145" s="249" t="s">
        <v>85</v>
      </c>
      <c r="AV145" s="14" t="s">
        <v>155</v>
      </c>
      <c r="AW145" s="14" t="s">
        <v>36</v>
      </c>
      <c r="AX145" s="14" t="s">
        <v>83</v>
      </c>
      <c r="AY145" s="249" t="s">
        <v>148</v>
      </c>
    </row>
    <row r="146" s="2" customFormat="1" ht="16.5" customHeight="1">
      <c r="A146" s="40"/>
      <c r="B146" s="41"/>
      <c r="C146" s="207" t="s">
        <v>249</v>
      </c>
      <c r="D146" s="207" t="s">
        <v>150</v>
      </c>
      <c r="E146" s="208" t="s">
        <v>880</v>
      </c>
      <c r="F146" s="209" t="s">
        <v>881</v>
      </c>
      <c r="G146" s="210" t="s">
        <v>174</v>
      </c>
      <c r="H146" s="211">
        <v>13.058</v>
      </c>
      <c r="I146" s="212"/>
      <c r="J146" s="213">
        <f>ROUND(I146*H146,2)</f>
        <v>0</v>
      </c>
      <c r="K146" s="209" t="s">
        <v>154</v>
      </c>
      <c r="L146" s="46"/>
      <c r="M146" s="214" t="s">
        <v>19</v>
      </c>
      <c r="N146" s="215" t="s">
        <v>48</v>
      </c>
      <c r="O146" s="87"/>
      <c r="P146" s="216">
        <f>O146*H146</f>
        <v>0</v>
      </c>
      <c r="Q146" s="216">
        <v>2.5020899999999999</v>
      </c>
      <c r="R146" s="216">
        <f>Q146*H146</f>
        <v>32.672291219999998</v>
      </c>
      <c r="S146" s="216">
        <v>0</v>
      </c>
      <c r="T146" s="217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8" t="s">
        <v>155</v>
      </c>
      <c r="AT146" s="218" t="s">
        <v>150</v>
      </c>
      <c r="AU146" s="218" t="s">
        <v>85</v>
      </c>
      <c r="AY146" s="19" t="s">
        <v>148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9" t="s">
        <v>155</v>
      </c>
      <c r="BK146" s="219">
        <f>ROUND(I146*H146,2)</f>
        <v>0</v>
      </c>
      <c r="BL146" s="19" t="s">
        <v>155</v>
      </c>
      <c r="BM146" s="218" t="s">
        <v>882</v>
      </c>
    </row>
    <row r="147" s="2" customFormat="1">
      <c r="A147" s="40"/>
      <c r="B147" s="41"/>
      <c r="C147" s="42"/>
      <c r="D147" s="220" t="s">
        <v>157</v>
      </c>
      <c r="E147" s="42"/>
      <c r="F147" s="221" t="s">
        <v>883</v>
      </c>
      <c r="G147" s="42"/>
      <c r="H147" s="42"/>
      <c r="I147" s="222"/>
      <c r="J147" s="42"/>
      <c r="K147" s="42"/>
      <c r="L147" s="46"/>
      <c r="M147" s="223"/>
      <c r="N147" s="224"/>
      <c r="O147" s="87"/>
      <c r="P147" s="87"/>
      <c r="Q147" s="87"/>
      <c r="R147" s="87"/>
      <c r="S147" s="87"/>
      <c r="T147" s="88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157</v>
      </c>
      <c r="AU147" s="19" t="s">
        <v>85</v>
      </c>
    </row>
    <row r="148" s="2" customFormat="1">
      <c r="A148" s="40"/>
      <c r="B148" s="41"/>
      <c r="C148" s="42"/>
      <c r="D148" s="225" t="s">
        <v>159</v>
      </c>
      <c r="E148" s="42"/>
      <c r="F148" s="226" t="s">
        <v>884</v>
      </c>
      <c r="G148" s="42"/>
      <c r="H148" s="42"/>
      <c r="I148" s="222"/>
      <c r="J148" s="42"/>
      <c r="K148" s="42"/>
      <c r="L148" s="46"/>
      <c r="M148" s="223"/>
      <c r="N148" s="224"/>
      <c r="O148" s="87"/>
      <c r="P148" s="87"/>
      <c r="Q148" s="87"/>
      <c r="R148" s="87"/>
      <c r="S148" s="87"/>
      <c r="T148" s="88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159</v>
      </c>
      <c r="AU148" s="19" t="s">
        <v>85</v>
      </c>
    </row>
    <row r="149" s="2" customFormat="1">
      <c r="A149" s="40"/>
      <c r="B149" s="41"/>
      <c r="C149" s="42"/>
      <c r="D149" s="220" t="s">
        <v>168</v>
      </c>
      <c r="E149" s="42"/>
      <c r="F149" s="238" t="s">
        <v>877</v>
      </c>
      <c r="G149" s="42"/>
      <c r="H149" s="42"/>
      <c r="I149" s="222"/>
      <c r="J149" s="42"/>
      <c r="K149" s="42"/>
      <c r="L149" s="46"/>
      <c r="M149" s="223"/>
      <c r="N149" s="224"/>
      <c r="O149" s="87"/>
      <c r="P149" s="87"/>
      <c r="Q149" s="87"/>
      <c r="R149" s="87"/>
      <c r="S149" s="87"/>
      <c r="T149" s="88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168</v>
      </c>
      <c r="AU149" s="19" t="s">
        <v>85</v>
      </c>
    </row>
    <row r="150" s="13" customFormat="1">
      <c r="A150" s="13"/>
      <c r="B150" s="227"/>
      <c r="C150" s="228"/>
      <c r="D150" s="220" t="s">
        <v>161</v>
      </c>
      <c r="E150" s="229" t="s">
        <v>19</v>
      </c>
      <c r="F150" s="230" t="s">
        <v>885</v>
      </c>
      <c r="G150" s="228"/>
      <c r="H150" s="231">
        <v>13.058</v>
      </c>
      <c r="I150" s="232"/>
      <c r="J150" s="228"/>
      <c r="K150" s="228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161</v>
      </c>
      <c r="AU150" s="237" t="s">
        <v>85</v>
      </c>
      <c r="AV150" s="13" t="s">
        <v>85</v>
      </c>
      <c r="AW150" s="13" t="s">
        <v>36</v>
      </c>
      <c r="AX150" s="13" t="s">
        <v>83</v>
      </c>
      <c r="AY150" s="237" t="s">
        <v>148</v>
      </c>
    </row>
    <row r="151" s="2" customFormat="1" ht="16.5" customHeight="1">
      <c r="A151" s="40"/>
      <c r="B151" s="41"/>
      <c r="C151" s="207" t="s">
        <v>276</v>
      </c>
      <c r="D151" s="207" t="s">
        <v>150</v>
      </c>
      <c r="E151" s="208" t="s">
        <v>886</v>
      </c>
      <c r="F151" s="209" t="s">
        <v>887</v>
      </c>
      <c r="G151" s="210" t="s">
        <v>153</v>
      </c>
      <c r="H151" s="211">
        <v>100.24</v>
      </c>
      <c r="I151" s="212"/>
      <c r="J151" s="213">
        <f>ROUND(I151*H151,2)</f>
        <v>0</v>
      </c>
      <c r="K151" s="209" t="s">
        <v>154</v>
      </c>
      <c r="L151" s="46"/>
      <c r="M151" s="214" t="s">
        <v>19</v>
      </c>
      <c r="N151" s="215" t="s">
        <v>48</v>
      </c>
      <c r="O151" s="87"/>
      <c r="P151" s="216">
        <f>O151*H151</f>
        <v>0</v>
      </c>
      <c r="Q151" s="216">
        <v>0.00182</v>
      </c>
      <c r="R151" s="216">
        <f>Q151*H151</f>
        <v>0.18243679999999998</v>
      </c>
      <c r="S151" s="216">
        <v>0</v>
      </c>
      <c r="T151" s="217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8" t="s">
        <v>155</v>
      </c>
      <c r="AT151" s="218" t="s">
        <v>150</v>
      </c>
      <c r="AU151" s="218" t="s">
        <v>85</v>
      </c>
      <c r="AY151" s="19" t="s">
        <v>148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9" t="s">
        <v>155</v>
      </c>
      <c r="BK151" s="219">
        <f>ROUND(I151*H151,2)</f>
        <v>0</v>
      </c>
      <c r="BL151" s="19" t="s">
        <v>155</v>
      </c>
      <c r="BM151" s="218" t="s">
        <v>888</v>
      </c>
    </row>
    <row r="152" s="2" customFormat="1">
      <c r="A152" s="40"/>
      <c r="B152" s="41"/>
      <c r="C152" s="42"/>
      <c r="D152" s="220" t="s">
        <v>157</v>
      </c>
      <c r="E152" s="42"/>
      <c r="F152" s="221" t="s">
        <v>889</v>
      </c>
      <c r="G152" s="42"/>
      <c r="H152" s="42"/>
      <c r="I152" s="222"/>
      <c r="J152" s="42"/>
      <c r="K152" s="42"/>
      <c r="L152" s="46"/>
      <c r="M152" s="223"/>
      <c r="N152" s="224"/>
      <c r="O152" s="87"/>
      <c r="P152" s="87"/>
      <c r="Q152" s="87"/>
      <c r="R152" s="87"/>
      <c r="S152" s="87"/>
      <c r="T152" s="88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157</v>
      </c>
      <c r="AU152" s="19" t="s">
        <v>85</v>
      </c>
    </row>
    <row r="153" s="2" customFormat="1">
      <c r="A153" s="40"/>
      <c r="B153" s="41"/>
      <c r="C153" s="42"/>
      <c r="D153" s="225" t="s">
        <v>159</v>
      </c>
      <c r="E153" s="42"/>
      <c r="F153" s="226" t="s">
        <v>890</v>
      </c>
      <c r="G153" s="42"/>
      <c r="H153" s="42"/>
      <c r="I153" s="222"/>
      <c r="J153" s="42"/>
      <c r="K153" s="42"/>
      <c r="L153" s="46"/>
      <c r="M153" s="223"/>
      <c r="N153" s="224"/>
      <c r="O153" s="87"/>
      <c r="P153" s="87"/>
      <c r="Q153" s="87"/>
      <c r="R153" s="87"/>
      <c r="S153" s="87"/>
      <c r="T153" s="88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159</v>
      </c>
      <c r="AU153" s="19" t="s">
        <v>85</v>
      </c>
    </row>
    <row r="154" s="13" customFormat="1">
      <c r="A154" s="13"/>
      <c r="B154" s="227"/>
      <c r="C154" s="228"/>
      <c r="D154" s="220" t="s">
        <v>161</v>
      </c>
      <c r="E154" s="229" t="s">
        <v>19</v>
      </c>
      <c r="F154" s="230" t="s">
        <v>891</v>
      </c>
      <c r="G154" s="228"/>
      <c r="H154" s="231">
        <v>100.24</v>
      </c>
      <c r="I154" s="232"/>
      <c r="J154" s="228"/>
      <c r="K154" s="228"/>
      <c r="L154" s="233"/>
      <c r="M154" s="234"/>
      <c r="N154" s="235"/>
      <c r="O154" s="235"/>
      <c r="P154" s="235"/>
      <c r="Q154" s="235"/>
      <c r="R154" s="235"/>
      <c r="S154" s="235"/>
      <c r="T154" s="23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7" t="s">
        <v>161</v>
      </c>
      <c r="AU154" s="237" t="s">
        <v>85</v>
      </c>
      <c r="AV154" s="13" t="s">
        <v>85</v>
      </c>
      <c r="AW154" s="13" t="s">
        <v>36</v>
      </c>
      <c r="AX154" s="13" t="s">
        <v>83</v>
      </c>
      <c r="AY154" s="237" t="s">
        <v>148</v>
      </c>
    </row>
    <row r="155" s="2" customFormat="1" ht="16.5" customHeight="1">
      <c r="A155" s="40"/>
      <c r="B155" s="41"/>
      <c r="C155" s="207" t="s">
        <v>284</v>
      </c>
      <c r="D155" s="207" t="s">
        <v>150</v>
      </c>
      <c r="E155" s="208" t="s">
        <v>892</v>
      </c>
      <c r="F155" s="209" t="s">
        <v>893</v>
      </c>
      <c r="G155" s="210" t="s">
        <v>153</v>
      </c>
      <c r="H155" s="211">
        <v>100.24</v>
      </c>
      <c r="I155" s="212"/>
      <c r="J155" s="213">
        <f>ROUND(I155*H155,2)</f>
        <v>0</v>
      </c>
      <c r="K155" s="209" t="s">
        <v>154</v>
      </c>
      <c r="L155" s="46"/>
      <c r="M155" s="214" t="s">
        <v>19</v>
      </c>
      <c r="N155" s="215" t="s">
        <v>48</v>
      </c>
      <c r="O155" s="87"/>
      <c r="P155" s="216">
        <f>O155*H155</f>
        <v>0</v>
      </c>
      <c r="Q155" s="216">
        <v>4.0000000000000003E-05</v>
      </c>
      <c r="R155" s="216">
        <f>Q155*H155</f>
        <v>0.0040096000000000003</v>
      </c>
      <c r="S155" s="216">
        <v>0</v>
      </c>
      <c r="T155" s="217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8" t="s">
        <v>155</v>
      </c>
      <c r="AT155" s="218" t="s">
        <v>150</v>
      </c>
      <c r="AU155" s="218" t="s">
        <v>85</v>
      </c>
      <c r="AY155" s="19" t="s">
        <v>148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9" t="s">
        <v>155</v>
      </c>
      <c r="BK155" s="219">
        <f>ROUND(I155*H155,2)</f>
        <v>0</v>
      </c>
      <c r="BL155" s="19" t="s">
        <v>155</v>
      </c>
      <c r="BM155" s="218" t="s">
        <v>894</v>
      </c>
    </row>
    <row r="156" s="2" customFormat="1">
      <c r="A156" s="40"/>
      <c r="B156" s="41"/>
      <c r="C156" s="42"/>
      <c r="D156" s="220" t="s">
        <v>157</v>
      </c>
      <c r="E156" s="42"/>
      <c r="F156" s="221" t="s">
        <v>895</v>
      </c>
      <c r="G156" s="42"/>
      <c r="H156" s="42"/>
      <c r="I156" s="222"/>
      <c r="J156" s="42"/>
      <c r="K156" s="42"/>
      <c r="L156" s="46"/>
      <c r="M156" s="223"/>
      <c r="N156" s="224"/>
      <c r="O156" s="87"/>
      <c r="P156" s="87"/>
      <c r="Q156" s="87"/>
      <c r="R156" s="87"/>
      <c r="S156" s="87"/>
      <c r="T156" s="88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157</v>
      </c>
      <c r="AU156" s="19" t="s">
        <v>85</v>
      </c>
    </row>
    <row r="157" s="2" customFormat="1">
      <c r="A157" s="40"/>
      <c r="B157" s="41"/>
      <c r="C157" s="42"/>
      <c r="D157" s="225" t="s">
        <v>159</v>
      </c>
      <c r="E157" s="42"/>
      <c r="F157" s="226" t="s">
        <v>896</v>
      </c>
      <c r="G157" s="42"/>
      <c r="H157" s="42"/>
      <c r="I157" s="222"/>
      <c r="J157" s="42"/>
      <c r="K157" s="42"/>
      <c r="L157" s="46"/>
      <c r="M157" s="223"/>
      <c r="N157" s="224"/>
      <c r="O157" s="87"/>
      <c r="P157" s="87"/>
      <c r="Q157" s="87"/>
      <c r="R157" s="87"/>
      <c r="S157" s="87"/>
      <c r="T157" s="88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159</v>
      </c>
      <c r="AU157" s="19" t="s">
        <v>85</v>
      </c>
    </row>
    <row r="158" s="2" customFormat="1" ht="16.5" customHeight="1">
      <c r="A158" s="40"/>
      <c r="B158" s="41"/>
      <c r="C158" s="207" t="s">
        <v>291</v>
      </c>
      <c r="D158" s="207" t="s">
        <v>150</v>
      </c>
      <c r="E158" s="208" t="s">
        <v>897</v>
      </c>
      <c r="F158" s="209" t="s">
        <v>898</v>
      </c>
      <c r="G158" s="210" t="s">
        <v>153</v>
      </c>
      <c r="H158" s="211">
        <v>50.719999999999999</v>
      </c>
      <c r="I158" s="212"/>
      <c r="J158" s="213">
        <f>ROUND(I158*H158,2)</f>
        <v>0</v>
      </c>
      <c r="K158" s="209" t="s">
        <v>154</v>
      </c>
      <c r="L158" s="46"/>
      <c r="M158" s="214" t="s">
        <v>19</v>
      </c>
      <c r="N158" s="215" t="s">
        <v>48</v>
      </c>
      <c r="O158" s="87"/>
      <c r="P158" s="216">
        <f>O158*H158</f>
        <v>0</v>
      </c>
      <c r="Q158" s="216">
        <v>0.00132</v>
      </c>
      <c r="R158" s="216">
        <f>Q158*H158</f>
        <v>0.066950399999999993</v>
      </c>
      <c r="S158" s="216">
        <v>0</v>
      </c>
      <c r="T158" s="217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8" t="s">
        <v>155</v>
      </c>
      <c r="AT158" s="218" t="s">
        <v>150</v>
      </c>
      <c r="AU158" s="218" t="s">
        <v>85</v>
      </c>
      <c r="AY158" s="19" t="s">
        <v>148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9" t="s">
        <v>155</v>
      </c>
      <c r="BK158" s="219">
        <f>ROUND(I158*H158,2)</f>
        <v>0</v>
      </c>
      <c r="BL158" s="19" t="s">
        <v>155</v>
      </c>
      <c r="BM158" s="218" t="s">
        <v>899</v>
      </c>
    </row>
    <row r="159" s="2" customFormat="1">
      <c r="A159" s="40"/>
      <c r="B159" s="41"/>
      <c r="C159" s="42"/>
      <c r="D159" s="220" t="s">
        <v>157</v>
      </c>
      <c r="E159" s="42"/>
      <c r="F159" s="221" t="s">
        <v>900</v>
      </c>
      <c r="G159" s="42"/>
      <c r="H159" s="42"/>
      <c r="I159" s="222"/>
      <c r="J159" s="42"/>
      <c r="K159" s="42"/>
      <c r="L159" s="46"/>
      <c r="M159" s="223"/>
      <c r="N159" s="224"/>
      <c r="O159" s="87"/>
      <c r="P159" s="87"/>
      <c r="Q159" s="87"/>
      <c r="R159" s="87"/>
      <c r="S159" s="87"/>
      <c r="T159" s="88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157</v>
      </c>
      <c r="AU159" s="19" t="s">
        <v>85</v>
      </c>
    </row>
    <row r="160" s="2" customFormat="1">
      <c r="A160" s="40"/>
      <c r="B160" s="41"/>
      <c r="C160" s="42"/>
      <c r="D160" s="225" t="s">
        <v>159</v>
      </c>
      <c r="E160" s="42"/>
      <c r="F160" s="226" t="s">
        <v>901</v>
      </c>
      <c r="G160" s="42"/>
      <c r="H160" s="42"/>
      <c r="I160" s="222"/>
      <c r="J160" s="42"/>
      <c r="K160" s="42"/>
      <c r="L160" s="46"/>
      <c r="M160" s="223"/>
      <c r="N160" s="224"/>
      <c r="O160" s="87"/>
      <c r="P160" s="87"/>
      <c r="Q160" s="87"/>
      <c r="R160" s="87"/>
      <c r="S160" s="87"/>
      <c r="T160" s="88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159</v>
      </c>
      <c r="AU160" s="19" t="s">
        <v>85</v>
      </c>
    </row>
    <row r="161" s="13" customFormat="1">
      <c r="A161" s="13"/>
      <c r="B161" s="227"/>
      <c r="C161" s="228"/>
      <c r="D161" s="220" t="s">
        <v>161</v>
      </c>
      <c r="E161" s="229" t="s">
        <v>19</v>
      </c>
      <c r="F161" s="230" t="s">
        <v>902</v>
      </c>
      <c r="G161" s="228"/>
      <c r="H161" s="231">
        <v>50.719999999999999</v>
      </c>
      <c r="I161" s="232"/>
      <c r="J161" s="228"/>
      <c r="K161" s="228"/>
      <c r="L161" s="233"/>
      <c r="M161" s="234"/>
      <c r="N161" s="235"/>
      <c r="O161" s="235"/>
      <c r="P161" s="235"/>
      <c r="Q161" s="235"/>
      <c r="R161" s="235"/>
      <c r="S161" s="235"/>
      <c r="T161" s="23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7" t="s">
        <v>161</v>
      </c>
      <c r="AU161" s="237" t="s">
        <v>85</v>
      </c>
      <c r="AV161" s="13" t="s">
        <v>85</v>
      </c>
      <c r="AW161" s="13" t="s">
        <v>36</v>
      </c>
      <c r="AX161" s="13" t="s">
        <v>83</v>
      </c>
      <c r="AY161" s="237" t="s">
        <v>148</v>
      </c>
    </row>
    <row r="162" s="2" customFormat="1" ht="21.75" customHeight="1">
      <c r="A162" s="40"/>
      <c r="B162" s="41"/>
      <c r="C162" s="207" t="s">
        <v>8</v>
      </c>
      <c r="D162" s="207" t="s">
        <v>150</v>
      </c>
      <c r="E162" s="208" t="s">
        <v>903</v>
      </c>
      <c r="F162" s="209" t="s">
        <v>904</v>
      </c>
      <c r="G162" s="210" t="s">
        <v>153</v>
      </c>
      <c r="H162" s="211">
        <v>50.719999999999999</v>
      </c>
      <c r="I162" s="212"/>
      <c r="J162" s="213">
        <f>ROUND(I162*H162,2)</f>
        <v>0</v>
      </c>
      <c r="K162" s="209" t="s">
        <v>154</v>
      </c>
      <c r="L162" s="46"/>
      <c r="M162" s="214" t="s">
        <v>19</v>
      </c>
      <c r="N162" s="215" t="s">
        <v>48</v>
      </c>
      <c r="O162" s="87"/>
      <c r="P162" s="216">
        <f>O162*H162</f>
        <v>0</v>
      </c>
      <c r="Q162" s="216">
        <v>4.0000000000000003E-05</v>
      </c>
      <c r="R162" s="216">
        <f>Q162*H162</f>
        <v>0.0020288000000000003</v>
      </c>
      <c r="S162" s="216">
        <v>0</v>
      </c>
      <c r="T162" s="217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8" t="s">
        <v>155</v>
      </c>
      <c r="AT162" s="218" t="s">
        <v>150</v>
      </c>
      <c r="AU162" s="218" t="s">
        <v>85</v>
      </c>
      <c r="AY162" s="19" t="s">
        <v>148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9" t="s">
        <v>155</v>
      </c>
      <c r="BK162" s="219">
        <f>ROUND(I162*H162,2)</f>
        <v>0</v>
      </c>
      <c r="BL162" s="19" t="s">
        <v>155</v>
      </c>
      <c r="BM162" s="218" t="s">
        <v>905</v>
      </c>
    </row>
    <row r="163" s="2" customFormat="1">
      <c r="A163" s="40"/>
      <c r="B163" s="41"/>
      <c r="C163" s="42"/>
      <c r="D163" s="220" t="s">
        <v>157</v>
      </c>
      <c r="E163" s="42"/>
      <c r="F163" s="221" t="s">
        <v>906</v>
      </c>
      <c r="G163" s="42"/>
      <c r="H163" s="42"/>
      <c r="I163" s="222"/>
      <c r="J163" s="42"/>
      <c r="K163" s="42"/>
      <c r="L163" s="46"/>
      <c r="M163" s="223"/>
      <c r="N163" s="224"/>
      <c r="O163" s="87"/>
      <c r="P163" s="87"/>
      <c r="Q163" s="87"/>
      <c r="R163" s="87"/>
      <c r="S163" s="87"/>
      <c r="T163" s="88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157</v>
      </c>
      <c r="AU163" s="19" t="s">
        <v>85</v>
      </c>
    </row>
    <row r="164" s="2" customFormat="1">
      <c r="A164" s="40"/>
      <c r="B164" s="41"/>
      <c r="C164" s="42"/>
      <c r="D164" s="225" t="s">
        <v>159</v>
      </c>
      <c r="E164" s="42"/>
      <c r="F164" s="226" t="s">
        <v>907</v>
      </c>
      <c r="G164" s="42"/>
      <c r="H164" s="42"/>
      <c r="I164" s="222"/>
      <c r="J164" s="42"/>
      <c r="K164" s="42"/>
      <c r="L164" s="46"/>
      <c r="M164" s="223"/>
      <c r="N164" s="224"/>
      <c r="O164" s="87"/>
      <c r="P164" s="87"/>
      <c r="Q164" s="87"/>
      <c r="R164" s="87"/>
      <c r="S164" s="87"/>
      <c r="T164" s="88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159</v>
      </c>
      <c r="AU164" s="19" t="s">
        <v>85</v>
      </c>
    </row>
    <row r="165" s="2" customFormat="1" ht="16.5" customHeight="1">
      <c r="A165" s="40"/>
      <c r="B165" s="41"/>
      <c r="C165" s="207" t="s">
        <v>308</v>
      </c>
      <c r="D165" s="207" t="s">
        <v>150</v>
      </c>
      <c r="E165" s="208" t="s">
        <v>908</v>
      </c>
      <c r="F165" s="209" t="s">
        <v>909</v>
      </c>
      <c r="G165" s="210" t="s">
        <v>421</v>
      </c>
      <c r="H165" s="211">
        <v>1.2410000000000001</v>
      </c>
      <c r="I165" s="212"/>
      <c r="J165" s="213">
        <f>ROUND(I165*H165,2)</f>
        <v>0</v>
      </c>
      <c r="K165" s="209" t="s">
        <v>154</v>
      </c>
      <c r="L165" s="46"/>
      <c r="M165" s="214" t="s">
        <v>19</v>
      </c>
      <c r="N165" s="215" t="s">
        <v>48</v>
      </c>
      <c r="O165" s="87"/>
      <c r="P165" s="216">
        <f>O165*H165</f>
        <v>0</v>
      </c>
      <c r="Q165" s="216">
        <v>1.07653</v>
      </c>
      <c r="R165" s="216">
        <f>Q165*H165</f>
        <v>1.3359737300000001</v>
      </c>
      <c r="S165" s="216">
        <v>0</v>
      </c>
      <c r="T165" s="217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8" t="s">
        <v>155</v>
      </c>
      <c r="AT165" s="218" t="s">
        <v>150</v>
      </c>
      <c r="AU165" s="218" t="s">
        <v>85</v>
      </c>
      <c r="AY165" s="19" t="s">
        <v>148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9" t="s">
        <v>155</v>
      </c>
      <c r="BK165" s="219">
        <f>ROUND(I165*H165,2)</f>
        <v>0</v>
      </c>
      <c r="BL165" s="19" t="s">
        <v>155</v>
      </c>
      <c r="BM165" s="218" t="s">
        <v>910</v>
      </c>
    </row>
    <row r="166" s="2" customFormat="1">
      <c r="A166" s="40"/>
      <c r="B166" s="41"/>
      <c r="C166" s="42"/>
      <c r="D166" s="220" t="s">
        <v>157</v>
      </c>
      <c r="E166" s="42"/>
      <c r="F166" s="221" t="s">
        <v>911</v>
      </c>
      <c r="G166" s="42"/>
      <c r="H166" s="42"/>
      <c r="I166" s="222"/>
      <c r="J166" s="42"/>
      <c r="K166" s="42"/>
      <c r="L166" s="46"/>
      <c r="M166" s="223"/>
      <c r="N166" s="224"/>
      <c r="O166" s="87"/>
      <c r="P166" s="87"/>
      <c r="Q166" s="87"/>
      <c r="R166" s="87"/>
      <c r="S166" s="87"/>
      <c r="T166" s="88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157</v>
      </c>
      <c r="AU166" s="19" t="s">
        <v>85</v>
      </c>
    </row>
    <row r="167" s="2" customFormat="1">
      <c r="A167" s="40"/>
      <c r="B167" s="41"/>
      <c r="C167" s="42"/>
      <c r="D167" s="225" t="s">
        <v>159</v>
      </c>
      <c r="E167" s="42"/>
      <c r="F167" s="226" t="s">
        <v>912</v>
      </c>
      <c r="G167" s="42"/>
      <c r="H167" s="42"/>
      <c r="I167" s="222"/>
      <c r="J167" s="42"/>
      <c r="K167" s="42"/>
      <c r="L167" s="46"/>
      <c r="M167" s="223"/>
      <c r="N167" s="224"/>
      <c r="O167" s="87"/>
      <c r="P167" s="87"/>
      <c r="Q167" s="87"/>
      <c r="R167" s="87"/>
      <c r="S167" s="87"/>
      <c r="T167" s="88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159</v>
      </c>
      <c r="AU167" s="19" t="s">
        <v>85</v>
      </c>
    </row>
    <row r="168" s="2" customFormat="1">
      <c r="A168" s="40"/>
      <c r="B168" s="41"/>
      <c r="C168" s="42"/>
      <c r="D168" s="220" t="s">
        <v>168</v>
      </c>
      <c r="E168" s="42"/>
      <c r="F168" s="238" t="s">
        <v>913</v>
      </c>
      <c r="G168" s="42"/>
      <c r="H168" s="42"/>
      <c r="I168" s="222"/>
      <c r="J168" s="42"/>
      <c r="K168" s="42"/>
      <c r="L168" s="46"/>
      <c r="M168" s="223"/>
      <c r="N168" s="224"/>
      <c r="O168" s="87"/>
      <c r="P168" s="87"/>
      <c r="Q168" s="87"/>
      <c r="R168" s="87"/>
      <c r="S168" s="87"/>
      <c r="T168" s="88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168</v>
      </c>
      <c r="AU168" s="19" t="s">
        <v>85</v>
      </c>
    </row>
    <row r="169" s="13" customFormat="1">
      <c r="A169" s="13"/>
      <c r="B169" s="227"/>
      <c r="C169" s="228"/>
      <c r="D169" s="220" t="s">
        <v>161</v>
      </c>
      <c r="E169" s="229" t="s">
        <v>19</v>
      </c>
      <c r="F169" s="230" t="s">
        <v>914</v>
      </c>
      <c r="G169" s="228"/>
      <c r="H169" s="231">
        <v>1.2410000000000001</v>
      </c>
      <c r="I169" s="232"/>
      <c r="J169" s="228"/>
      <c r="K169" s="228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161</v>
      </c>
      <c r="AU169" s="237" t="s">
        <v>85</v>
      </c>
      <c r="AV169" s="13" t="s">
        <v>85</v>
      </c>
      <c r="AW169" s="13" t="s">
        <v>36</v>
      </c>
      <c r="AX169" s="13" t="s">
        <v>83</v>
      </c>
      <c r="AY169" s="237" t="s">
        <v>148</v>
      </c>
    </row>
    <row r="170" s="2" customFormat="1" ht="16.5" customHeight="1">
      <c r="A170" s="40"/>
      <c r="B170" s="41"/>
      <c r="C170" s="207" t="s">
        <v>314</v>
      </c>
      <c r="D170" s="207" t="s">
        <v>150</v>
      </c>
      <c r="E170" s="208" t="s">
        <v>915</v>
      </c>
      <c r="F170" s="209" t="s">
        <v>916</v>
      </c>
      <c r="G170" s="210" t="s">
        <v>421</v>
      </c>
      <c r="H170" s="211">
        <v>2.702</v>
      </c>
      <c r="I170" s="212"/>
      <c r="J170" s="213">
        <f>ROUND(I170*H170,2)</f>
        <v>0</v>
      </c>
      <c r="K170" s="209" t="s">
        <v>154</v>
      </c>
      <c r="L170" s="46"/>
      <c r="M170" s="214" t="s">
        <v>19</v>
      </c>
      <c r="N170" s="215" t="s">
        <v>48</v>
      </c>
      <c r="O170" s="87"/>
      <c r="P170" s="216">
        <f>O170*H170</f>
        <v>0</v>
      </c>
      <c r="Q170" s="216">
        <v>1.0379400000000001</v>
      </c>
      <c r="R170" s="216">
        <f>Q170*H170</f>
        <v>2.80451388</v>
      </c>
      <c r="S170" s="216">
        <v>0</v>
      </c>
      <c r="T170" s="217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8" t="s">
        <v>155</v>
      </c>
      <c r="AT170" s="218" t="s">
        <v>150</v>
      </c>
      <c r="AU170" s="218" t="s">
        <v>85</v>
      </c>
      <c r="AY170" s="19" t="s">
        <v>148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9" t="s">
        <v>155</v>
      </c>
      <c r="BK170" s="219">
        <f>ROUND(I170*H170,2)</f>
        <v>0</v>
      </c>
      <c r="BL170" s="19" t="s">
        <v>155</v>
      </c>
      <c r="BM170" s="218" t="s">
        <v>917</v>
      </c>
    </row>
    <row r="171" s="2" customFormat="1">
      <c r="A171" s="40"/>
      <c r="B171" s="41"/>
      <c r="C171" s="42"/>
      <c r="D171" s="220" t="s">
        <v>157</v>
      </c>
      <c r="E171" s="42"/>
      <c r="F171" s="221" t="s">
        <v>918</v>
      </c>
      <c r="G171" s="42"/>
      <c r="H171" s="42"/>
      <c r="I171" s="222"/>
      <c r="J171" s="42"/>
      <c r="K171" s="42"/>
      <c r="L171" s="46"/>
      <c r="M171" s="223"/>
      <c r="N171" s="224"/>
      <c r="O171" s="87"/>
      <c r="P171" s="87"/>
      <c r="Q171" s="87"/>
      <c r="R171" s="87"/>
      <c r="S171" s="87"/>
      <c r="T171" s="88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157</v>
      </c>
      <c r="AU171" s="19" t="s">
        <v>85</v>
      </c>
    </row>
    <row r="172" s="2" customFormat="1">
      <c r="A172" s="40"/>
      <c r="B172" s="41"/>
      <c r="C172" s="42"/>
      <c r="D172" s="225" t="s">
        <v>159</v>
      </c>
      <c r="E172" s="42"/>
      <c r="F172" s="226" t="s">
        <v>919</v>
      </c>
      <c r="G172" s="42"/>
      <c r="H172" s="42"/>
      <c r="I172" s="222"/>
      <c r="J172" s="42"/>
      <c r="K172" s="42"/>
      <c r="L172" s="46"/>
      <c r="M172" s="223"/>
      <c r="N172" s="224"/>
      <c r="O172" s="87"/>
      <c r="P172" s="87"/>
      <c r="Q172" s="87"/>
      <c r="R172" s="87"/>
      <c r="S172" s="87"/>
      <c r="T172" s="88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159</v>
      </c>
      <c r="AU172" s="19" t="s">
        <v>85</v>
      </c>
    </row>
    <row r="173" s="2" customFormat="1">
      <c r="A173" s="40"/>
      <c r="B173" s="41"/>
      <c r="C173" s="42"/>
      <c r="D173" s="220" t="s">
        <v>168</v>
      </c>
      <c r="E173" s="42"/>
      <c r="F173" s="238" t="s">
        <v>913</v>
      </c>
      <c r="G173" s="42"/>
      <c r="H173" s="42"/>
      <c r="I173" s="222"/>
      <c r="J173" s="42"/>
      <c r="K173" s="42"/>
      <c r="L173" s="46"/>
      <c r="M173" s="223"/>
      <c r="N173" s="224"/>
      <c r="O173" s="87"/>
      <c r="P173" s="87"/>
      <c r="Q173" s="87"/>
      <c r="R173" s="87"/>
      <c r="S173" s="87"/>
      <c r="T173" s="88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168</v>
      </c>
      <c r="AU173" s="19" t="s">
        <v>85</v>
      </c>
    </row>
    <row r="174" s="13" customFormat="1">
      <c r="A174" s="13"/>
      <c r="B174" s="227"/>
      <c r="C174" s="228"/>
      <c r="D174" s="220" t="s">
        <v>161</v>
      </c>
      <c r="E174" s="229" t="s">
        <v>19</v>
      </c>
      <c r="F174" s="230" t="s">
        <v>920</v>
      </c>
      <c r="G174" s="228"/>
      <c r="H174" s="231">
        <v>2.702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161</v>
      </c>
      <c r="AU174" s="237" t="s">
        <v>85</v>
      </c>
      <c r="AV174" s="13" t="s">
        <v>85</v>
      </c>
      <c r="AW174" s="13" t="s">
        <v>36</v>
      </c>
      <c r="AX174" s="13" t="s">
        <v>83</v>
      </c>
      <c r="AY174" s="237" t="s">
        <v>148</v>
      </c>
    </row>
    <row r="175" s="12" customFormat="1" ht="22.8" customHeight="1">
      <c r="A175" s="12"/>
      <c r="B175" s="191"/>
      <c r="C175" s="192"/>
      <c r="D175" s="193" t="s">
        <v>74</v>
      </c>
      <c r="E175" s="205" t="s">
        <v>155</v>
      </c>
      <c r="F175" s="205" t="s">
        <v>448</v>
      </c>
      <c r="G175" s="192"/>
      <c r="H175" s="192"/>
      <c r="I175" s="195"/>
      <c r="J175" s="206">
        <f>BK175</f>
        <v>0</v>
      </c>
      <c r="K175" s="192"/>
      <c r="L175" s="197"/>
      <c r="M175" s="198"/>
      <c r="N175" s="199"/>
      <c r="O175" s="199"/>
      <c r="P175" s="200">
        <f>SUM(P176:P188)</f>
        <v>0</v>
      </c>
      <c r="Q175" s="199"/>
      <c r="R175" s="200">
        <f>SUM(R176:R188)</f>
        <v>126.1663736</v>
      </c>
      <c r="S175" s="199"/>
      <c r="T175" s="201">
        <f>SUM(T176:T188)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2" t="s">
        <v>83</v>
      </c>
      <c r="AT175" s="203" t="s">
        <v>74</v>
      </c>
      <c r="AU175" s="203" t="s">
        <v>83</v>
      </c>
      <c r="AY175" s="202" t="s">
        <v>148</v>
      </c>
      <c r="BK175" s="204">
        <f>SUM(BK176:BK188)</f>
        <v>0</v>
      </c>
    </row>
    <row r="176" s="2" customFormat="1" ht="16.5" customHeight="1">
      <c r="A176" s="40"/>
      <c r="B176" s="41"/>
      <c r="C176" s="207" t="s">
        <v>325</v>
      </c>
      <c r="D176" s="207" t="s">
        <v>150</v>
      </c>
      <c r="E176" s="208" t="s">
        <v>921</v>
      </c>
      <c r="F176" s="209" t="s">
        <v>922</v>
      </c>
      <c r="G176" s="210" t="s">
        <v>174</v>
      </c>
      <c r="H176" s="211">
        <v>5.5709999999999997</v>
      </c>
      <c r="I176" s="212"/>
      <c r="J176" s="213">
        <f>ROUND(I176*H176,2)</f>
        <v>0</v>
      </c>
      <c r="K176" s="209" t="s">
        <v>154</v>
      </c>
      <c r="L176" s="46"/>
      <c r="M176" s="214" t="s">
        <v>19</v>
      </c>
      <c r="N176" s="215" t="s">
        <v>48</v>
      </c>
      <c r="O176" s="87"/>
      <c r="P176" s="216">
        <f>O176*H176</f>
        <v>0</v>
      </c>
      <c r="Q176" s="216">
        <v>2.5022000000000002</v>
      </c>
      <c r="R176" s="216">
        <f>Q176*H176</f>
        <v>13.9397562</v>
      </c>
      <c r="S176" s="216">
        <v>0</v>
      </c>
      <c r="T176" s="217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8" t="s">
        <v>155</v>
      </c>
      <c r="AT176" s="218" t="s">
        <v>150</v>
      </c>
      <c r="AU176" s="218" t="s">
        <v>85</v>
      </c>
      <c r="AY176" s="19" t="s">
        <v>148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9" t="s">
        <v>155</v>
      </c>
      <c r="BK176" s="219">
        <f>ROUND(I176*H176,2)</f>
        <v>0</v>
      </c>
      <c r="BL176" s="19" t="s">
        <v>155</v>
      </c>
      <c r="BM176" s="218" t="s">
        <v>923</v>
      </c>
    </row>
    <row r="177" s="2" customFormat="1">
      <c r="A177" s="40"/>
      <c r="B177" s="41"/>
      <c r="C177" s="42"/>
      <c r="D177" s="220" t="s">
        <v>157</v>
      </c>
      <c r="E177" s="42"/>
      <c r="F177" s="221" t="s">
        <v>924</v>
      </c>
      <c r="G177" s="42"/>
      <c r="H177" s="42"/>
      <c r="I177" s="222"/>
      <c r="J177" s="42"/>
      <c r="K177" s="42"/>
      <c r="L177" s="46"/>
      <c r="M177" s="223"/>
      <c r="N177" s="224"/>
      <c r="O177" s="87"/>
      <c r="P177" s="87"/>
      <c r="Q177" s="87"/>
      <c r="R177" s="87"/>
      <c r="S177" s="87"/>
      <c r="T177" s="88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157</v>
      </c>
      <c r="AU177" s="19" t="s">
        <v>85</v>
      </c>
    </row>
    <row r="178" s="2" customFormat="1">
      <c r="A178" s="40"/>
      <c r="B178" s="41"/>
      <c r="C178" s="42"/>
      <c r="D178" s="225" t="s">
        <v>159</v>
      </c>
      <c r="E178" s="42"/>
      <c r="F178" s="226" t="s">
        <v>925</v>
      </c>
      <c r="G178" s="42"/>
      <c r="H178" s="42"/>
      <c r="I178" s="222"/>
      <c r="J178" s="42"/>
      <c r="K178" s="42"/>
      <c r="L178" s="46"/>
      <c r="M178" s="223"/>
      <c r="N178" s="224"/>
      <c r="O178" s="87"/>
      <c r="P178" s="87"/>
      <c r="Q178" s="87"/>
      <c r="R178" s="87"/>
      <c r="S178" s="87"/>
      <c r="T178" s="88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159</v>
      </c>
      <c r="AU178" s="19" t="s">
        <v>85</v>
      </c>
    </row>
    <row r="179" s="13" customFormat="1">
      <c r="A179" s="13"/>
      <c r="B179" s="227"/>
      <c r="C179" s="228"/>
      <c r="D179" s="220" t="s">
        <v>161</v>
      </c>
      <c r="E179" s="229" t="s">
        <v>19</v>
      </c>
      <c r="F179" s="230" t="s">
        <v>926</v>
      </c>
      <c r="G179" s="228"/>
      <c r="H179" s="231">
        <v>5.5709999999999997</v>
      </c>
      <c r="I179" s="232"/>
      <c r="J179" s="228"/>
      <c r="K179" s="228"/>
      <c r="L179" s="233"/>
      <c r="M179" s="234"/>
      <c r="N179" s="235"/>
      <c r="O179" s="235"/>
      <c r="P179" s="235"/>
      <c r="Q179" s="235"/>
      <c r="R179" s="235"/>
      <c r="S179" s="235"/>
      <c r="T179" s="23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7" t="s">
        <v>161</v>
      </c>
      <c r="AU179" s="237" t="s">
        <v>85</v>
      </c>
      <c r="AV179" s="13" t="s">
        <v>85</v>
      </c>
      <c r="AW179" s="13" t="s">
        <v>36</v>
      </c>
      <c r="AX179" s="13" t="s">
        <v>83</v>
      </c>
      <c r="AY179" s="237" t="s">
        <v>148</v>
      </c>
    </row>
    <row r="180" s="2" customFormat="1" ht="16.5" customHeight="1">
      <c r="A180" s="40"/>
      <c r="B180" s="41"/>
      <c r="C180" s="207" t="s">
        <v>328</v>
      </c>
      <c r="D180" s="207" t="s">
        <v>150</v>
      </c>
      <c r="E180" s="208" t="s">
        <v>450</v>
      </c>
      <c r="F180" s="209" t="s">
        <v>451</v>
      </c>
      <c r="G180" s="210" t="s">
        <v>153</v>
      </c>
      <c r="H180" s="211">
        <v>4.25</v>
      </c>
      <c r="I180" s="212"/>
      <c r="J180" s="213">
        <f>ROUND(I180*H180,2)</f>
        <v>0</v>
      </c>
      <c r="K180" s="209" t="s">
        <v>154</v>
      </c>
      <c r="L180" s="46"/>
      <c r="M180" s="214" t="s">
        <v>19</v>
      </c>
      <c r="N180" s="215" t="s">
        <v>48</v>
      </c>
      <c r="O180" s="87"/>
      <c r="P180" s="216">
        <f>O180*H180</f>
        <v>0</v>
      </c>
      <c r="Q180" s="216">
        <v>0.22797999999999999</v>
      </c>
      <c r="R180" s="216">
        <f>Q180*H180</f>
        <v>0.96891499999999997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155</v>
      </c>
      <c r="AT180" s="218" t="s">
        <v>150</v>
      </c>
      <c r="AU180" s="218" t="s">
        <v>85</v>
      </c>
      <c r="AY180" s="19" t="s">
        <v>148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155</v>
      </c>
      <c r="BK180" s="219">
        <f>ROUND(I180*H180,2)</f>
        <v>0</v>
      </c>
      <c r="BL180" s="19" t="s">
        <v>155</v>
      </c>
      <c r="BM180" s="218" t="s">
        <v>927</v>
      </c>
    </row>
    <row r="181" s="2" customFormat="1">
      <c r="A181" s="40"/>
      <c r="B181" s="41"/>
      <c r="C181" s="42"/>
      <c r="D181" s="220" t="s">
        <v>157</v>
      </c>
      <c r="E181" s="42"/>
      <c r="F181" s="221" t="s">
        <v>453</v>
      </c>
      <c r="G181" s="42"/>
      <c r="H181" s="42"/>
      <c r="I181" s="222"/>
      <c r="J181" s="42"/>
      <c r="K181" s="42"/>
      <c r="L181" s="46"/>
      <c r="M181" s="223"/>
      <c r="N181" s="224"/>
      <c r="O181" s="87"/>
      <c r="P181" s="87"/>
      <c r="Q181" s="87"/>
      <c r="R181" s="87"/>
      <c r="S181" s="87"/>
      <c r="T181" s="88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157</v>
      </c>
      <c r="AU181" s="19" t="s">
        <v>85</v>
      </c>
    </row>
    <row r="182" s="2" customFormat="1">
      <c r="A182" s="40"/>
      <c r="B182" s="41"/>
      <c r="C182" s="42"/>
      <c r="D182" s="225" t="s">
        <v>159</v>
      </c>
      <c r="E182" s="42"/>
      <c r="F182" s="226" t="s">
        <v>454</v>
      </c>
      <c r="G182" s="42"/>
      <c r="H182" s="42"/>
      <c r="I182" s="222"/>
      <c r="J182" s="42"/>
      <c r="K182" s="42"/>
      <c r="L182" s="46"/>
      <c r="M182" s="223"/>
      <c r="N182" s="224"/>
      <c r="O182" s="87"/>
      <c r="P182" s="87"/>
      <c r="Q182" s="87"/>
      <c r="R182" s="87"/>
      <c r="S182" s="87"/>
      <c r="T182" s="88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159</v>
      </c>
      <c r="AU182" s="19" t="s">
        <v>85</v>
      </c>
    </row>
    <row r="183" s="2" customFormat="1">
      <c r="A183" s="40"/>
      <c r="B183" s="41"/>
      <c r="C183" s="42"/>
      <c r="D183" s="220" t="s">
        <v>168</v>
      </c>
      <c r="E183" s="42"/>
      <c r="F183" s="238" t="s">
        <v>928</v>
      </c>
      <c r="G183" s="42"/>
      <c r="H183" s="42"/>
      <c r="I183" s="222"/>
      <c r="J183" s="42"/>
      <c r="K183" s="42"/>
      <c r="L183" s="46"/>
      <c r="M183" s="223"/>
      <c r="N183" s="224"/>
      <c r="O183" s="87"/>
      <c r="P183" s="87"/>
      <c r="Q183" s="87"/>
      <c r="R183" s="87"/>
      <c r="S183" s="87"/>
      <c r="T183" s="88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168</v>
      </c>
      <c r="AU183" s="19" t="s">
        <v>85</v>
      </c>
    </row>
    <row r="184" s="13" customFormat="1">
      <c r="A184" s="13"/>
      <c r="B184" s="227"/>
      <c r="C184" s="228"/>
      <c r="D184" s="220" t="s">
        <v>161</v>
      </c>
      <c r="E184" s="229" t="s">
        <v>19</v>
      </c>
      <c r="F184" s="230" t="s">
        <v>929</v>
      </c>
      <c r="G184" s="228"/>
      <c r="H184" s="231">
        <v>4.25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161</v>
      </c>
      <c r="AU184" s="237" t="s">
        <v>85</v>
      </c>
      <c r="AV184" s="13" t="s">
        <v>85</v>
      </c>
      <c r="AW184" s="13" t="s">
        <v>36</v>
      </c>
      <c r="AX184" s="13" t="s">
        <v>83</v>
      </c>
      <c r="AY184" s="237" t="s">
        <v>148</v>
      </c>
    </row>
    <row r="185" s="2" customFormat="1" ht="16.5" customHeight="1">
      <c r="A185" s="40"/>
      <c r="B185" s="41"/>
      <c r="C185" s="207" t="s">
        <v>336</v>
      </c>
      <c r="D185" s="207" t="s">
        <v>150</v>
      </c>
      <c r="E185" s="208" t="s">
        <v>485</v>
      </c>
      <c r="F185" s="209" t="s">
        <v>486</v>
      </c>
      <c r="G185" s="210" t="s">
        <v>174</v>
      </c>
      <c r="H185" s="211">
        <v>55.718000000000004</v>
      </c>
      <c r="I185" s="212"/>
      <c r="J185" s="213">
        <f>ROUND(I185*H185,2)</f>
        <v>0</v>
      </c>
      <c r="K185" s="209" t="s">
        <v>154</v>
      </c>
      <c r="L185" s="46"/>
      <c r="M185" s="214" t="s">
        <v>19</v>
      </c>
      <c r="N185" s="215" t="s">
        <v>48</v>
      </c>
      <c r="O185" s="87"/>
      <c r="P185" s="216">
        <f>O185*H185</f>
        <v>0</v>
      </c>
      <c r="Q185" s="216">
        <v>1.9967999999999999</v>
      </c>
      <c r="R185" s="216">
        <f>Q185*H185</f>
        <v>111.2577024</v>
      </c>
      <c r="S185" s="216">
        <v>0</v>
      </c>
      <c r="T185" s="21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8" t="s">
        <v>155</v>
      </c>
      <c r="AT185" s="218" t="s">
        <v>150</v>
      </c>
      <c r="AU185" s="218" t="s">
        <v>85</v>
      </c>
      <c r="AY185" s="19" t="s">
        <v>148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155</v>
      </c>
      <c r="BK185" s="219">
        <f>ROUND(I185*H185,2)</f>
        <v>0</v>
      </c>
      <c r="BL185" s="19" t="s">
        <v>155</v>
      </c>
      <c r="BM185" s="218" t="s">
        <v>930</v>
      </c>
    </row>
    <row r="186" s="2" customFormat="1">
      <c r="A186" s="40"/>
      <c r="B186" s="41"/>
      <c r="C186" s="42"/>
      <c r="D186" s="220" t="s">
        <v>157</v>
      </c>
      <c r="E186" s="42"/>
      <c r="F186" s="221" t="s">
        <v>488</v>
      </c>
      <c r="G186" s="42"/>
      <c r="H186" s="42"/>
      <c r="I186" s="222"/>
      <c r="J186" s="42"/>
      <c r="K186" s="42"/>
      <c r="L186" s="46"/>
      <c r="M186" s="223"/>
      <c r="N186" s="224"/>
      <c r="O186" s="87"/>
      <c r="P186" s="87"/>
      <c r="Q186" s="87"/>
      <c r="R186" s="87"/>
      <c r="S186" s="87"/>
      <c r="T186" s="88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157</v>
      </c>
      <c r="AU186" s="19" t="s">
        <v>85</v>
      </c>
    </row>
    <row r="187" s="2" customFormat="1">
      <c r="A187" s="40"/>
      <c r="B187" s="41"/>
      <c r="C187" s="42"/>
      <c r="D187" s="225" t="s">
        <v>159</v>
      </c>
      <c r="E187" s="42"/>
      <c r="F187" s="226" t="s">
        <v>489</v>
      </c>
      <c r="G187" s="42"/>
      <c r="H187" s="42"/>
      <c r="I187" s="222"/>
      <c r="J187" s="42"/>
      <c r="K187" s="42"/>
      <c r="L187" s="46"/>
      <c r="M187" s="223"/>
      <c r="N187" s="224"/>
      <c r="O187" s="87"/>
      <c r="P187" s="87"/>
      <c r="Q187" s="87"/>
      <c r="R187" s="87"/>
      <c r="S187" s="87"/>
      <c r="T187" s="88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159</v>
      </c>
      <c r="AU187" s="19" t="s">
        <v>85</v>
      </c>
    </row>
    <row r="188" s="13" customFormat="1">
      <c r="A188" s="13"/>
      <c r="B188" s="227"/>
      <c r="C188" s="228"/>
      <c r="D188" s="220" t="s">
        <v>161</v>
      </c>
      <c r="E188" s="229" t="s">
        <v>19</v>
      </c>
      <c r="F188" s="230" t="s">
        <v>931</v>
      </c>
      <c r="G188" s="228"/>
      <c r="H188" s="231">
        <v>55.718000000000004</v>
      </c>
      <c r="I188" s="232"/>
      <c r="J188" s="228"/>
      <c r="K188" s="228"/>
      <c r="L188" s="233"/>
      <c r="M188" s="234"/>
      <c r="N188" s="235"/>
      <c r="O188" s="235"/>
      <c r="P188" s="235"/>
      <c r="Q188" s="235"/>
      <c r="R188" s="235"/>
      <c r="S188" s="235"/>
      <c r="T188" s="23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7" t="s">
        <v>161</v>
      </c>
      <c r="AU188" s="237" t="s">
        <v>85</v>
      </c>
      <c r="AV188" s="13" t="s">
        <v>85</v>
      </c>
      <c r="AW188" s="13" t="s">
        <v>36</v>
      </c>
      <c r="AX188" s="13" t="s">
        <v>83</v>
      </c>
      <c r="AY188" s="237" t="s">
        <v>148</v>
      </c>
    </row>
    <row r="189" s="12" customFormat="1" ht="22.8" customHeight="1">
      <c r="A189" s="12"/>
      <c r="B189" s="191"/>
      <c r="C189" s="192"/>
      <c r="D189" s="193" t="s">
        <v>74</v>
      </c>
      <c r="E189" s="205" t="s">
        <v>191</v>
      </c>
      <c r="F189" s="205" t="s">
        <v>500</v>
      </c>
      <c r="G189" s="192"/>
      <c r="H189" s="192"/>
      <c r="I189" s="195"/>
      <c r="J189" s="206">
        <f>BK189</f>
        <v>0</v>
      </c>
      <c r="K189" s="192"/>
      <c r="L189" s="197"/>
      <c r="M189" s="198"/>
      <c r="N189" s="199"/>
      <c r="O189" s="199"/>
      <c r="P189" s="200">
        <f>SUM(P190:P193)</f>
        <v>0</v>
      </c>
      <c r="Q189" s="199"/>
      <c r="R189" s="200">
        <f>SUM(R190:R193)</f>
        <v>6.6204396000000001</v>
      </c>
      <c r="S189" s="199"/>
      <c r="T189" s="201">
        <f>SUM(T190:T193)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2" t="s">
        <v>83</v>
      </c>
      <c r="AT189" s="203" t="s">
        <v>74</v>
      </c>
      <c r="AU189" s="203" t="s">
        <v>83</v>
      </c>
      <c r="AY189" s="202" t="s">
        <v>148</v>
      </c>
      <c r="BK189" s="204">
        <f>SUM(BK190:BK193)</f>
        <v>0</v>
      </c>
    </row>
    <row r="190" s="2" customFormat="1" ht="21.75" customHeight="1">
      <c r="A190" s="40"/>
      <c r="B190" s="41"/>
      <c r="C190" s="207" t="s">
        <v>7</v>
      </c>
      <c r="D190" s="207" t="s">
        <v>150</v>
      </c>
      <c r="E190" s="208" t="s">
        <v>932</v>
      </c>
      <c r="F190" s="209" t="s">
        <v>933</v>
      </c>
      <c r="G190" s="210" t="s">
        <v>153</v>
      </c>
      <c r="H190" s="211">
        <v>51.060000000000002</v>
      </c>
      <c r="I190" s="212"/>
      <c r="J190" s="213">
        <f>ROUND(I190*H190,2)</f>
        <v>0</v>
      </c>
      <c r="K190" s="209" t="s">
        <v>154</v>
      </c>
      <c r="L190" s="46"/>
      <c r="M190" s="214" t="s">
        <v>19</v>
      </c>
      <c r="N190" s="215" t="s">
        <v>48</v>
      </c>
      <c r="O190" s="87"/>
      <c r="P190" s="216">
        <f>O190*H190</f>
        <v>0</v>
      </c>
      <c r="Q190" s="216">
        <v>0.12966</v>
      </c>
      <c r="R190" s="216">
        <f>Q190*H190</f>
        <v>6.6204396000000001</v>
      </c>
      <c r="S190" s="216">
        <v>0</v>
      </c>
      <c r="T190" s="217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8" t="s">
        <v>155</v>
      </c>
      <c r="AT190" s="218" t="s">
        <v>150</v>
      </c>
      <c r="AU190" s="218" t="s">
        <v>85</v>
      </c>
      <c r="AY190" s="19" t="s">
        <v>148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9" t="s">
        <v>155</v>
      </c>
      <c r="BK190" s="219">
        <f>ROUND(I190*H190,2)</f>
        <v>0</v>
      </c>
      <c r="BL190" s="19" t="s">
        <v>155</v>
      </c>
      <c r="BM190" s="218" t="s">
        <v>934</v>
      </c>
    </row>
    <row r="191" s="2" customFormat="1">
      <c r="A191" s="40"/>
      <c r="B191" s="41"/>
      <c r="C191" s="42"/>
      <c r="D191" s="220" t="s">
        <v>157</v>
      </c>
      <c r="E191" s="42"/>
      <c r="F191" s="221" t="s">
        <v>935</v>
      </c>
      <c r="G191" s="42"/>
      <c r="H191" s="42"/>
      <c r="I191" s="222"/>
      <c r="J191" s="42"/>
      <c r="K191" s="42"/>
      <c r="L191" s="46"/>
      <c r="M191" s="223"/>
      <c r="N191" s="224"/>
      <c r="O191" s="87"/>
      <c r="P191" s="87"/>
      <c r="Q191" s="87"/>
      <c r="R191" s="87"/>
      <c r="S191" s="87"/>
      <c r="T191" s="88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157</v>
      </c>
      <c r="AU191" s="19" t="s">
        <v>85</v>
      </c>
    </row>
    <row r="192" s="2" customFormat="1">
      <c r="A192" s="40"/>
      <c r="B192" s="41"/>
      <c r="C192" s="42"/>
      <c r="D192" s="225" t="s">
        <v>159</v>
      </c>
      <c r="E192" s="42"/>
      <c r="F192" s="226" t="s">
        <v>936</v>
      </c>
      <c r="G192" s="42"/>
      <c r="H192" s="42"/>
      <c r="I192" s="222"/>
      <c r="J192" s="42"/>
      <c r="K192" s="42"/>
      <c r="L192" s="46"/>
      <c r="M192" s="223"/>
      <c r="N192" s="224"/>
      <c r="O192" s="87"/>
      <c r="P192" s="87"/>
      <c r="Q192" s="87"/>
      <c r="R192" s="87"/>
      <c r="S192" s="87"/>
      <c r="T192" s="88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159</v>
      </c>
      <c r="AU192" s="19" t="s">
        <v>85</v>
      </c>
    </row>
    <row r="193" s="13" customFormat="1">
      <c r="A193" s="13"/>
      <c r="B193" s="227"/>
      <c r="C193" s="228"/>
      <c r="D193" s="220" t="s">
        <v>161</v>
      </c>
      <c r="E193" s="229" t="s">
        <v>19</v>
      </c>
      <c r="F193" s="230" t="s">
        <v>937</v>
      </c>
      <c r="G193" s="228"/>
      <c r="H193" s="231">
        <v>51.060000000000002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161</v>
      </c>
      <c r="AU193" s="237" t="s">
        <v>85</v>
      </c>
      <c r="AV193" s="13" t="s">
        <v>85</v>
      </c>
      <c r="AW193" s="13" t="s">
        <v>36</v>
      </c>
      <c r="AX193" s="13" t="s">
        <v>83</v>
      </c>
      <c r="AY193" s="237" t="s">
        <v>148</v>
      </c>
    </row>
    <row r="194" s="12" customFormat="1" ht="22.8" customHeight="1">
      <c r="A194" s="12"/>
      <c r="B194" s="191"/>
      <c r="C194" s="192"/>
      <c r="D194" s="193" t="s">
        <v>74</v>
      </c>
      <c r="E194" s="205" t="s">
        <v>222</v>
      </c>
      <c r="F194" s="205" t="s">
        <v>521</v>
      </c>
      <c r="G194" s="192"/>
      <c r="H194" s="192"/>
      <c r="I194" s="195"/>
      <c r="J194" s="206">
        <f>BK194</f>
        <v>0</v>
      </c>
      <c r="K194" s="192"/>
      <c r="L194" s="197"/>
      <c r="M194" s="198"/>
      <c r="N194" s="199"/>
      <c r="O194" s="199"/>
      <c r="P194" s="200">
        <f>SUM(P195:P200)</f>
        <v>0</v>
      </c>
      <c r="Q194" s="199"/>
      <c r="R194" s="200">
        <f>SUM(R195:R200)</f>
        <v>20.533919999999998</v>
      </c>
      <c r="S194" s="199"/>
      <c r="T194" s="201">
        <f>SUM(T195:T200)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2" t="s">
        <v>83</v>
      </c>
      <c r="AT194" s="203" t="s">
        <v>74</v>
      </c>
      <c r="AU194" s="203" t="s">
        <v>83</v>
      </c>
      <c r="AY194" s="202" t="s">
        <v>148</v>
      </c>
      <c r="BK194" s="204">
        <f>SUM(BK195:BK200)</f>
        <v>0</v>
      </c>
    </row>
    <row r="195" s="2" customFormat="1" ht="16.5" customHeight="1">
      <c r="A195" s="40"/>
      <c r="B195" s="41"/>
      <c r="C195" s="207" t="s">
        <v>352</v>
      </c>
      <c r="D195" s="207" t="s">
        <v>150</v>
      </c>
      <c r="E195" s="208" t="s">
        <v>938</v>
      </c>
      <c r="F195" s="209" t="s">
        <v>939</v>
      </c>
      <c r="G195" s="210" t="s">
        <v>550</v>
      </c>
      <c r="H195" s="211">
        <v>8</v>
      </c>
      <c r="I195" s="212"/>
      <c r="J195" s="213">
        <f>ROUND(I195*H195,2)</f>
        <v>0</v>
      </c>
      <c r="K195" s="209" t="s">
        <v>154</v>
      </c>
      <c r="L195" s="46"/>
      <c r="M195" s="214" t="s">
        <v>19</v>
      </c>
      <c r="N195" s="215" t="s">
        <v>48</v>
      </c>
      <c r="O195" s="87"/>
      <c r="P195" s="216">
        <f>O195*H195</f>
        <v>0</v>
      </c>
      <c r="Q195" s="216">
        <v>2.3557399999999999</v>
      </c>
      <c r="R195" s="216">
        <f>Q195*H195</f>
        <v>18.84592</v>
      </c>
      <c r="S195" s="216">
        <v>0</v>
      </c>
      <c r="T195" s="217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8" t="s">
        <v>155</v>
      </c>
      <c r="AT195" s="218" t="s">
        <v>150</v>
      </c>
      <c r="AU195" s="218" t="s">
        <v>85</v>
      </c>
      <c r="AY195" s="19" t="s">
        <v>148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9" t="s">
        <v>155</v>
      </c>
      <c r="BK195" s="219">
        <f>ROUND(I195*H195,2)</f>
        <v>0</v>
      </c>
      <c r="BL195" s="19" t="s">
        <v>155</v>
      </c>
      <c r="BM195" s="218" t="s">
        <v>940</v>
      </c>
    </row>
    <row r="196" s="2" customFormat="1">
      <c r="A196" s="40"/>
      <c r="B196" s="41"/>
      <c r="C196" s="42"/>
      <c r="D196" s="220" t="s">
        <v>157</v>
      </c>
      <c r="E196" s="42"/>
      <c r="F196" s="221" t="s">
        <v>941</v>
      </c>
      <c r="G196" s="42"/>
      <c r="H196" s="42"/>
      <c r="I196" s="222"/>
      <c r="J196" s="42"/>
      <c r="K196" s="42"/>
      <c r="L196" s="46"/>
      <c r="M196" s="223"/>
      <c r="N196" s="224"/>
      <c r="O196" s="87"/>
      <c r="P196" s="87"/>
      <c r="Q196" s="87"/>
      <c r="R196" s="87"/>
      <c r="S196" s="87"/>
      <c r="T196" s="88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157</v>
      </c>
      <c r="AU196" s="19" t="s">
        <v>85</v>
      </c>
    </row>
    <row r="197" s="2" customFormat="1">
      <c r="A197" s="40"/>
      <c r="B197" s="41"/>
      <c r="C197" s="42"/>
      <c r="D197" s="225" t="s">
        <v>159</v>
      </c>
      <c r="E197" s="42"/>
      <c r="F197" s="226" t="s">
        <v>942</v>
      </c>
      <c r="G197" s="42"/>
      <c r="H197" s="42"/>
      <c r="I197" s="222"/>
      <c r="J197" s="42"/>
      <c r="K197" s="42"/>
      <c r="L197" s="46"/>
      <c r="M197" s="223"/>
      <c r="N197" s="224"/>
      <c r="O197" s="87"/>
      <c r="P197" s="87"/>
      <c r="Q197" s="87"/>
      <c r="R197" s="87"/>
      <c r="S197" s="87"/>
      <c r="T197" s="88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159</v>
      </c>
      <c r="AU197" s="19" t="s">
        <v>85</v>
      </c>
    </row>
    <row r="198" s="2" customFormat="1" ht="16.5" customHeight="1">
      <c r="A198" s="40"/>
      <c r="B198" s="41"/>
      <c r="C198" s="271" t="s">
        <v>360</v>
      </c>
      <c r="D198" s="271" t="s">
        <v>250</v>
      </c>
      <c r="E198" s="272" t="s">
        <v>943</v>
      </c>
      <c r="F198" s="273" t="s">
        <v>944</v>
      </c>
      <c r="G198" s="274" t="s">
        <v>550</v>
      </c>
      <c r="H198" s="275">
        <v>8</v>
      </c>
      <c r="I198" s="276"/>
      <c r="J198" s="277">
        <f>ROUND(I198*H198,2)</f>
        <v>0</v>
      </c>
      <c r="K198" s="273" t="s">
        <v>154</v>
      </c>
      <c r="L198" s="278"/>
      <c r="M198" s="279" t="s">
        <v>19</v>
      </c>
      <c r="N198" s="280" t="s">
        <v>48</v>
      </c>
      <c r="O198" s="87"/>
      <c r="P198" s="216">
        <f>O198*H198</f>
        <v>0</v>
      </c>
      <c r="Q198" s="216">
        <v>0.21099999999999999</v>
      </c>
      <c r="R198" s="216">
        <f>Q198*H198</f>
        <v>1.6879999999999999</v>
      </c>
      <c r="S198" s="216">
        <v>0</v>
      </c>
      <c r="T198" s="217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8" t="s">
        <v>222</v>
      </c>
      <c r="AT198" s="218" t="s">
        <v>250</v>
      </c>
      <c r="AU198" s="218" t="s">
        <v>85</v>
      </c>
      <c r="AY198" s="19" t="s">
        <v>148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9" t="s">
        <v>155</v>
      </c>
      <c r="BK198" s="219">
        <f>ROUND(I198*H198,2)</f>
        <v>0</v>
      </c>
      <c r="BL198" s="19" t="s">
        <v>155</v>
      </c>
      <c r="BM198" s="218" t="s">
        <v>945</v>
      </c>
    </row>
    <row r="199" s="2" customFormat="1">
      <c r="A199" s="40"/>
      <c r="B199" s="41"/>
      <c r="C199" s="42"/>
      <c r="D199" s="220" t="s">
        <v>157</v>
      </c>
      <c r="E199" s="42"/>
      <c r="F199" s="221" t="s">
        <v>944</v>
      </c>
      <c r="G199" s="42"/>
      <c r="H199" s="42"/>
      <c r="I199" s="222"/>
      <c r="J199" s="42"/>
      <c r="K199" s="42"/>
      <c r="L199" s="46"/>
      <c r="M199" s="223"/>
      <c r="N199" s="224"/>
      <c r="O199" s="87"/>
      <c r="P199" s="87"/>
      <c r="Q199" s="87"/>
      <c r="R199" s="87"/>
      <c r="S199" s="87"/>
      <c r="T199" s="88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157</v>
      </c>
      <c r="AU199" s="19" t="s">
        <v>85</v>
      </c>
    </row>
    <row r="200" s="13" customFormat="1">
      <c r="A200" s="13"/>
      <c r="B200" s="227"/>
      <c r="C200" s="228"/>
      <c r="D200" s="220" t="s">
        <v>161</v>
      </c>
      <c r="E200" s="229" t="s">
        <v>19</v>
      </c>
      <c r="F200" s="230" t="s">
        <v>946</v>
      </c>
      <c r="G200" s="228"/>
      <c r="H200" s="231">
        <v>8</v>
      </c>
      <c r="I200" s="232"/>
      <c r="J200" s="228"/>
      <c r="K200" s="228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161</v>
      </c>
      <c r="AU200" s="237" t="s">
        <v>85</v>
      </c>
      <c r="AV200" s="13" t="s">
        <v>85</v>
      </c>
      <c r="AW200" s="13" t="s">
        <v>36</v>
      </c>
      <c r="AX200" s="13" t="s">
        <v>83</v>
      </c>
      <c r="AY200" s="237" t="s">
        <v>148</v>
      </c>
    </row>
    <row r="201" s="12" customFormat="1" ht="22.8" customHeight="1">
      <c r="A201" s="12"/>
      <c r="B201" s="191"/>
      <c r="C201" s="192"/>
      <c r="D201" s="193" t="s">
        <v>74</v>
      </c>
      <c r="E201" s="205" t="s">
        <v>231</v>
      </c>
      <c r="F201" s="205" t="s">
        <v>577</v>
      </c>
      <c r="G201" s="192"/>
      <c r="H201" s="192"/>
      <c r="I201" s="195"/>
      <c r="J201" s="206">
        <f>BK201</f>
        <v>0</v>
      </c>
      <c r="K201" s="192"/>
      <c r="L201" s="197"/>
      <c r="M201" s="198"/>
      <c r="N201" s="199"/>
      <c r="O201" s="199"/>
      <c r="P201" s="200">
        <f>SUM(P202:P209)</f>
        <v>0</v>
      </c>
      <c r="Q201" s="199"/>
      <c r="R201" s="200">
        <f>SUM(R202:R209)</f>
        <v>2.4415200000000001</v>
      </c>
      <c r="S201" s="199"/>
      <c r="T201" s="201">
        <f>SUM(T202:T209)</f>
        <v>72.487660000000005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2" t="s">
        <v>83</v>
      </c>
      <c r="AT201" s="203" t="s">
        <v>74</v>
      </c>
      <c r="AU201" s="203" t="s">
        <v>83</v>
      </c>
      <c r="AY201" s="202" t="s">
        <v>148</v>
      </c>
      <c r="BK201" s="204">
        <f>SUM(BK202:BK209)</f>
        <v>0</v>
      </c>
    </row>
    <row r="202" s="2" customFormat="1" ht="16.5" customHeight="1">
      <c r="A202" s="40"/>
      <c r="B202" s="41"/>
      <c r="C202" s="207" t="s">
        <v>369</v>
      </c>
      <c r="D202" s="207" t="s">
        <v>150</v>
      </c>
      <c r="E202" s="208" t="s">
        <v>947</v>
      </c>
      <c r="F202" s="209" t="s">
        <v>948</v>
      </c>
      <c r="G202" s="210" t="s">
        <v>174</v>
      </c>
      <c r="H202" s="211">
        <v>20.346</v>
      </c>
      <c r="I202" s="212"/>
      <c r="J202" s="213">
        <f>ROUND(I202*H202,2)</f>
        <v>0</v>
      </c>
      <c r="K202" s="209" t="s">
        <v>154</v>
      </c>
      <c r="L202" s="46"/>
      <c r="M202" s="214" t="s">
        <v>19</v>
      </c>
      <c r="N202" s="215" t="s">
        <v>48</v>
      </c>
      <c r="O202" s="87"/>
      <c r="P202" s="216">
        <f>O202*H202</f>
        <v>0</v>
      </c>
      <c r="Q202" s="216">
        <v>0.12</v>
      </c>
      <c r="R202" s="216">
        <f>Q202*H202</f>
        <v>2.4415200000000001</v>
      </c>
      <c r="S202" s="216">
        <v>2.4900000000000002</v>
      </c>
      <c r="T202" s="217">
        <f>S202*H202</f>
        <v>50.661540000000002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8" t="s">
        <v>155</v>
      </c>
      <c r="AT202" s="218" t="s">
        <v>150</v>
      </c>
      <c r="AU202" s="218" t="s">
        <v>85</v>
      </c>
      <c r="AY202" s="19" t="s">
        <v>148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9" t="s">
        <v>155</v>
      </c>
      <c r="BK202" s="219">
        <f>ROUND(I202*H202,2)</f>
        <v>0</v>
      </c>
      <c r="BL202" s="19" t="s">
        <v>155</v>
      </c>
      <c r="BM202" s="218" t="s">
        <v>949</v>
      </c>
    </row>
    <row r="203" s="2" customFormat="1">
      <c r="A203" s="40"/>
      <c r="B203" s="41"/>
      <c r="C203" s="42"/>
      <c r="D203" s="220" t="s">
        <v>157</v>
      </c>
      <c r="E203" s="42"/>
      <c r="F203" s="221" t="s">
        <v>950</v>
      </c>
      <c r="G203" s="42"/>
      <c r="H203" s="42"/>
      <c r="I203" s="222"/>
      <c r="J203" s="42"/>
      <c r="K203" s="42"/>
      <c r="L203" s="46"/>
      <c r="M203" s="223"/>
      <c r="N203" s="224"/>
      <c r="O203" s="87"/>
      <c r="P203" s="87"/>
      <c r="Q203" s="87"/>
      <c r="R203" s="87"/>
      <c r="S203" s="87"/>
      <c r="T203" s="88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157</v>
      </c>
      <c r="AU203" s="19" t="s">
        <v>85</v>
      </c>
    </row>
    <row r="204" s="2" customFormat="1">
      <c r="A204" s="40"/>
      <c r="B204" s="41"/>
      <c r="C204" s="42"/>
      <c r="D204" s="225" t="s">
        <v>159</v>
      </c>
      <c r="E204" s="42"/>
      <c r="F204" s="226" t="s">
        <v>951</v>
      </c>
      <c r="G204" s="42"/>
      <c r="H204" s="42"/>
      <c r="I204" s="222"/>
      <c r="J204" s="42"/>
      <c r="K204" s="42"/>
      <c r="L204" s="46"/>
      <c r="M204" s="223"/>
      <c r="N204" s="224"/>
      <c r="O204" s="87"/>
      <c r="P204" s="87"/>
      <c r="Q204" s="87"/>
      <c r="R204" s="87"/>
      <c r="S204" s="87"/>
      <c r="T204" s="88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159</v>
      </c>
      <c r="AU204" s="19" t="s">
        <v>85</v>
      </c>
    </row>
    <row r="205" s="13" customFormat="1">
      <c r="A205" s="13"/>
      <c r="B205" s="227"/>
      <c r="C205" s="228"/>
      <c r="D205" s="220" t="s">
        <v>161</v>
      </c>
      <c r="E205" s="229" t="s">
        <v>19</v>
      </c>
      <c r="F205" s="230" t="s">
        <v>952</v>
      </c>
      <c r="G205" s="228"/>
      <c r="H205" s="231">
        <v>20.346</v>
      </c>
      <c r="I205" s="232"/>
      <c r="J205" s="228"/>
      <c r="K205" s="228"/>
      <c r="L205" s="233"/>
      <c r="M205" s="234"/>
      <c r="N205" s="235"/>
      <c r="O205" s="235"/>
      <c r="P205" s="235"/>
      <c r="Q205" s="235"/>
      <c r="R205" s="235"/>
      <c r="S205" s="235"/>
      <c r="T205" s="23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7" t="s">
        <v>161</v>
      </c>
      <c r="AU205" s="237" t="s">
        <v>85</v>
      </c>
      <c r="AV205" s="13" t="s">
        <v>85</v>
      </c>
      <c r="AW205" s="13" t="s">
        <v>36</v>
      </c>
      <c r="AX205" s="13" t="s">
        <v>83</v>
      </c>
      <c r="AY205" s="237" t="s">
        <v>148</v>
      </c>
    </row>
    <row r="206" s="2" customFormat="1" ht="16.5" customHeight="1">
      <c r="A206" s="40"/>
      <c r="B206" s="41"/>
      <c r="C206" s="207" t="s">
        <v>376</v>
      </c>
      <c r="D206" s="207" t="s">
        <v>150</v>
      </c>
      <c r="E206" s="208" t="s">
        <v>953</v>
      </c>
      <c r="F206" s="209" t="s">
        <v>954</v>
      </c>
      <c r="G206" s="210" t="s">
        <v>174</v>
      </c>
      <c r="H206" s="211">
        <v>27.628</v>
      </c>
      <c r="I206" s="212"/>
      <c r="J206" s="213">
        <f>ROUND(I206*H206,2)</f>
        <v>0</v>
      </c>
      <c r="K206" s="209" t="s">
        <v>154</v>
      </c>
      <c r="L206" s="46"/>
      <c r="M206" s="214" t="s">
        <v>19</v>
      </c>
      <c r="N206" s="215" t="s">
        <v>48</v>
      </c>
      <c r="O206" s="87"/>
      <c r="P206" s="216">
        <f>O206*H206</f>
        <v>0</v>
      </c>
      <c r="Q206" s="216">
        <v>0</v>
      </c>
      <c r="R206" s="216">
        <f>Q206*H206</f>
        <v>0</v>
      </c>
      <c r="S206" s="216">
        <v>0.79000000000000004</v>
      </c>
      <c r="T206" s="217">
        <f>S206*H206</f>
        <v>21.82612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8" t="s">
        <v>155</v>
      </c>
      <c r="AT206" s="218" t="s">
        <v>150</v>
      </c>
      <c r="AU206" s="218" t="s">
        <v>85</v>
      </c>
      <c r="AY206" s="19" t="s">
        <v>148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9" t="s">
        <v>155</v>
      </c>
      <c r="BK206" s="219">
        <f>ROUND(I206*H206,2)</f>
        <v>0</v>
      </c>
      <c r="BL206" s="19" t="s">
        <v>155</v>
      </c>
      <c r="BM206" s="218" t="s">
        <v>955</v>
      </c>
    </row>
    <row r="207" s="2" customFormat="1">
      <c r="A207" s="40"/>
      <c r="B207" s="41"/>
      <c r="C207" s="42"/>
      <c r="D207" s="220" t="s">
        <v>157</v>
      </c>
      <c r="E207" s="42"/>
      <c r="F207" s="221" t="s">
        <v>956</v>
      </c>
      <c r="G207" s="42"/>
      <c r="H207" s="42"/>
      <c r="I207" s="222"/>
      <c r="J207" s="42"/>
      <c r="K207" s="42"/>
      <c r="L207" s="46"/>
      <c r="M207" s="223"/>
      <c r="N207" s="224"/>
      <c r="O207" s="87"/>
      <c r="P207" s="87"/>
      <c r="Q207" s="87"/>
      <c r="R207" s="87"/>
      <c r="S207" s="87"/>
      <c r="T207" s="88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157</v>
      </c>
      <c r="AU207" s="19" t="s">
        <v>85</v>
      </c>
    </row>
    <row r="208" s="2" customFormat="1">
      <c r="A208" s="40"/>
      <c r="B208" s="41"/>
      <c r="C208" s="42"/>
      <c r="D208" s="225" t="s">
        <v>159</v>
      </c>
      <c r="E208" s="42"/>
      <c r="F208" s="226" t="s">
        <v>957</v>
      </c>
      <c r="G208" s="42"/>
      <c r="H208" s="42"/>
      <c r="I208" s="222"/>
      <c r="J208" s="42"/>
      <c r="K208" s="42"/>
      <c r="L208" s="46"/>
      <c r="M208" s="223"/>
      <c r="N208" s="224"/>
      <c r="O208" s="87"/>
      <c r="P208" s="87"/>
      <c r="Q208" s="87"/>
      <c r="R208" s="87"/>
      <c r="S208" s="87"/>
      <c r="T208" s="88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159</v>
      </c>
      <c r="AU208" s="19" t="s">
        <v>85</v>
      </c>
    </row>
    <row r="209" s="13" customFormat="1">
      <c r="A209" s="13"/>
      <c r="B209" s="227"/>
      <c r="C209" s="228"/>
      <c r="D209" s="220" t="s">
        <v>161</v>
      </c>
      <c r="E209" s="229" t="s">
        <v>19</v>
      </c>
      <c r="F209" s="230" t="s">
        <v>958</v>
      </c>
      <c r="G209" s="228"/>
      <c r="H209" s="231">
        <v>27.628</v>
      </c>
      <c r="I209" s="232"/>
      <c r="J209" s="228"/>
      <c r="K209" s="228"/>
      <c r="L209" s="233"/>
      <c r="M209" s="234"/>
      <c r="N209" s="235"/>
      <c r="O209" s="235"/>
      <c r="P209" s="235"/>
      <c r="Q209" s="235"/>
      <c r="R209" s="235"/>
      <c r="S209" s="235"/>
      <c r="T209" s="236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7" t="s">
        <v>161</v>
      </c>
      <c r="AU209" s="237" t="s">
        <v>85</v>
      </c>
      <c r="AV209" s="13" t="s">
        <v>85</v>
      </c>
      <c r="AW209" s="13" t="s">
        <v>36</v>
      </c>
      <c r="AX209" s="13" t="s">
        <v>83</v>
      </c>
      <c r="AY209" s="237" t="s">
        <v>148</v>
      </c>
    </row>
    <row r="210" s="12" customFormat="1" ht="22.8" customHeight="1">
      <c r="A210" s="12"/>
      <c r="B210" s="191"/>
      <c r="C210" s="192"/>
      <c r="D210" s="193" t="s">
        <v>74</v>
      </c>
      <c r="E210" s="205" t="s">
        <v>660</v>
      </c>
      <c r="F210" s="205" t="s">
        <v>661</v>
      </c>
      <c r="G210" s="192"/>
      <c r="H210" s="192"/>
      <c r="I210" s="195"/>
      <c r="J210" s="206">
        <f>BK210</f>
        <v>0</v>
      </c>
      <c r="K210" s="192"/>
      <c r="L210" s="197"/>
      <c r="M210" s="198"/>
      <c r="N210" s="199"/>
      <c r="O210" s="199"/>
      <c r="P210" s="200">
        <f>SUM(P211:P224)</f>
        <v>0</v>
      </c>
      <c r="Q210" s="199"/>
      <c r="R210" s="200">
        <f>SUM(R211:R224)</f>
        <v>0</v>
      </c>
      <c r="S210" s="199"/>
      <c r="T210" s="201">
        <f>SUM(T211:T224)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2" t="s">
        <v>83</v>
      </c>
      <c r="AT210" s="203" t="s">
        <v>74</v>
      </c>
      <c r="AU210" s="203" t="s">
        <v>83</v>
      </c>
      <c r="AY210" s="202" t="s">
        <v>148</v>
      </c>
      <c r="BK210" s="204">
        <f>SUM(BK211:BK224)</f>
        <v>0</v>
      </c>
    </row>
    <row r="211" s="2" customFormat="1" ht="16.5" customHeight="1">
      <c r="A211" s="40"/>
      <c r="B211" s="41"/>
      <c r="C211" s="207" t="s">
        <v>384</v>
      </c>
      <c r="D211" s="207" t="s">
        <v>150</v>
      </c>
      <c r="E211" s="208" t="s">
        <v>663</v>
      </c>
      <c r="F211" s="209" t="s">
        <v>664</v>
      </c>
      <c r="G211" s="210" t="s">
        <v>421</v>
      </c>
      <c r="H211" s="211">
        <v>50.865000000000002</v>
      </c>
      <c r="I211" s="212"/>
      <c r="J211" s="213">
        <f>ROUND(I211*H211,2)</f>
        <v>0</v>
      </c>
      <c r="K211" s="209" t="s">
        <v>19</v>
      </c>
      <c r="L211" s="46"/>
      <c r="M211" s="214" t="s">
        <v>19</v>
      </c>
      <c r="N211" s="215" t="s">
        <v>48</v>
      </c>
      <c r="O211" s="87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8" t="s">
        <v>155</v>
      </c>
      <c r="AT211" s="218" t="s">
        <v>150</v>
      </c>
      <c r="AU211" s="218" t="s">
        <v>85</v>
      </c>
      <c r="AY211" s="19" t="s">
        <v>148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155</v>
      </c>
      <c r="BK211" s="219">
        <f>ROUND(I211*H211,2)</f>
        <v>0</v>
      </c>
      <c r="BL211" s="19" t="s">
        <v>155</v>
      </c>
      <c r="BM211" s="218" t="s">
        <v>959</v>
      </c>
    </row>
    <row r="212" s="2" customFormat="1">
      <c r="A212" s="40"/>
      <c r="B212" s="41"/>
      <c r="C212" s="42"/>
      <c r="D212" s="220" t="s">
        <v>157</v>
      </c>
      <c r="E212" s="42"/>
      <c r="F212" s="221" t="s">
        <v>666</v>
      </c>
      <c r="G212" s="42"/>
      <c r="H212" s="42"/>
      <c r="I212" s="222"/>
      <c r="J212" s="42"/>
      <c r="K212" s="42"/>
      <c r="L212" s="46"/>
      <c r="M212" s="223"/>
      <c r="N212" s="224"/>
      <c r="O212" s="87"/>
      <c r="P212" s="87"/>
      <c r="Q212" s="87"/>
      <c r="R212" s="87"/>
      <c r="S212" s="87"/>
      <c r="T212" s="88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157</v>
      </c>
      <c r="AU212" s="19" t="s">
        <v>85</v>
      </c>
    </row>
    <row r="213" s="2" customFormat="1">
      <c r="A213" s="40"/>
      <c r="B213" s="41"/>
      <c r="C213" s="42"/>
      <c r="D213" s="220" t="s">
        <v>168</v>
      </c>
      <c r="E213" s="42"/>
      <c r="F213" s="238" t="s">
        <v>668</v>
      </c>
      <c r="G213" s="42"/>
      <c r="H213" s="42"/>
      <c r="I213" s="222"/>
      <c r="J213" s="42"/>
      <c r="K213" s="42"/>
      <c r="L213" s="46"/>
      <c r="M213" s="223"/>
      <c r="N213" s="224"/>
      <c r="O213" s="87"/>
      <c r="P213" s="87"/>
      <c r="Q213" s="87"/>
      <c r="R213" s="87"/>
      <c r="S213" s="87"/>
      <c r="T213" s="88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168</v>
      </c>
      <c r="AU213" s="19" t="s">
        <v>85</v>
      </c>
    </row>
    <row r="214" s="15" customFormat="1">
      <c r="A214" s="15"/>
      <c r="B214" s="250"/>
      <c r="C214" s="251"/>
      <c r="D214" s="220" t="s">
        <v>161</v>
      </c>
      <c r="E214" s="252" t="s">
        <v>19</v>
      </c>
      <c r="F214" s="253" t="s">
        <v>960</v>
      </c>
      <c r="G214" s="251"/>
      <c r="H214" s="252" t="s">
        <v>19</v>
      </c>
      <c r="I214" s="254"/>
      <c r="J214" s="251"/>
      <c r="K214" s="251"/>
      <c r="L214" s="255"/>
      <c r="M214" s="256"/>
      <c r="N214" s="257"/>
      <c r="O214" s="257"/>
      <c r="P214" s="257"/>
      <c r="Q214" s="257"/>
      <c r="R214" s="257"/>
      <c r="S214" s="257"/>
      <c r="T214" s="258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59" t="s">
        <v>161</v>
      </c>
      <c r="AU214" s="259" t="s">
        <v>85</v>
      </c>
      <c r="AV214" s="15" t="s">
        <v>83</v>
      </c>
      <c r="AW214" s="15" t="s">
        <v>36</v>
      </c>
      <c r="AX214" s="15" t="s">
        <v>75</v>
      </c>
      <c r="AY214" s="259" t="s">
        <v>148</v>
      </c>
    </row>
    <row r="215" s="13" customFormat="1">
      <c r="A215" s="13"/>
      <c r="B215" s="227"/>
      <c r="C215" s="228"/>
      <c r="D215" s="220" t="s">
        <v>161</v>
      </c>
      <c r="E215" s="229" t="s">
        <v>19</v>
      </c>
      <c r="F215" s="230" t="s">
        <v>961</v>
      </c>
      <c r="G215" s="228"/>
      <c r="H215" s="231">
        <v>50.865000000000002</v>
      </c>
      <c r="I215" s="232"/>
      <c r="J215" s="228"/>
      <c r="K215" s="228"/>
      <c r="L215" s="233"/>
      <c r="M215" s="234"/>
      <c r="N215" s="235"/>
      <c r="O215" s="235"/>
      <c r="P215" s="235"/>
      <c r="Q215" s="235"/>
      <c r="R215" s="235"/>
      <c r="S215" s="235"/>
      <c r="T215" s="23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7" t="s">
        <v>161</v>
      </c>
      <c r="AU215" s="237" t="s">
        <v>85</v>
      </c>
      <c r="AV215" s="13" t="s">
        <v>85</v>
      </c>
      <c r="AW215" s="13" t="s">
        <v>36</v>
      </c>
      <c r="AX215" s="13" t="s">
        <v>83</v>
      </c>
      <c r="AY215" s="237" t="s">
        <v>148</v>
      </c>
    </row>
    <row r="216" s="2" customFormat="1" ht="16.5" customHeight="1">
      <c r="A216" s="40"/>
      <c r="B216" s="41"/>
      <c r="C216" s="207" t="s">
        <v>401</v>
      </c>
      <c r="D216" s="207" t="s">
        <v>150</v>
      </c>
      <c r="E216" s="208" t="s">
        <v>672</v>
      </c>
      <c r="F216" s="209" t="s">
        <v>673</v>
      </c>
      <c r="G216" s="210" t="s">
        <v>421</v>
      </c>
      <c r="H216" s="211">
        <v>10.173</v>
      </c>
      <c r="I216" s="212"/>
      <c r="J216" s="213">
        <f>ROUND(I216*H216,2)</f>
        <v>0</v>
      </c>
      <c r="K216" s="209" t="s">
        <v>19</v>
      </c>
      <c r="L216" s="46"/>
      <c r="M216" s="214" t="s">
        <v>19</v>
      </c>
      <c r="N216" s="215" t="s">
        <v>48</v>
      </c>
      <c r="O216" s="87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8" t="s">
        <v>155</v>
      </c>
      <c r="AT216" s="218" t="s">
        <v>150</v>
      </c>
      <c r="AU216" s="218" t="s">
        <v>85</v>
      </c>
      <c r="AY216" s="19" t="s">
        <v>148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9" t="s">
        <v>155</v>
      </c>
      <c r="BK216" s="219">
        <f>ROUND(I216*H216,2)</f>
        <v>0</v>
      </c>
      <c r="BL216" s="19" t="s">
        <v>155</v>
      </c>
      <c r="BM216" s="218" t="s">
        <v>962</v>
      </c>
    </row>
    <row r="217" s="2" customFormat="1">
      <c r="A217" s="40"/>
      <c r="B217" s="41"/>
      <c r="C217" s="42"/>
      <c r="D217" s="220" t="s">
        <v>157</v>
      </c>
      <c r="E217" s="42"/>
      <c r="F217" s="221" t="s">
        <v>675</v>
      </c>
      <c r="G217" s="42"/>
      <c r="H217" s="42"/>
      <c r="I217" s="222"/>
      <c r="J217" s="42"/>
      <c r="K217" s="42"/>
      <c r="L217" s="46"/>
      <c r="M217" s="223"/>
      <c r="N217" s="224"/>
      <c r="O217" s="87"/>
      <c r="P217" s="87"/>
      <c r="Q217" s="87"/>
      <c r="R217" s="87"/>
      <c r="S217" s="87"/>
      <c r="T217" s="88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157</v>
      </c>
      <c r="AU217" s="19" t="s">
        <v>85</v>
      </c>
    </row>
    <row r="218" s="15" customFormat="1">
      <c r="A218" s="15"/>
      <c r="B218" s="250"/>
      <c r="C218" s="251"/>
      <c r="D218" s="220" t="s">
        <v>161</v>
      </c>
      <c r="E218" s="252" t="s">
        <v>19</v>
      </c>
      <c r="F218" s="253" t="s">
        <v>963</v>
      </c>
      <c r="G218" s="251"/>
      <c r="H218" s="252" t="s">
        <v>19</v>
      </c>
      <c r="I218" s="254"/>
      <c r="J218" s="251"/>
      <c r="K218" s="251"/>
      <c r="L218" s="255"/>
      <c r="M218" s="256"/>
      <c r="N218" s="257"/>
      <c r="O218" s="257"/>
      <c r="P218" s="257"/>
      <c r="Q218" s="257"/>
      <c r="R218" s="257"/>
      <c r="S218" s="257"/>
      <c r="T218" s="25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9" t="s">
        <v>161</v>
      </c>
      <c r="AU218" s="259" t="s">
        <v>85</v>
      </c>
      <c r="AV218" s="15" t="s">
        <v>83</v>
      </c>
      <c r="AW218" s="15" t="s">
        <v>36</v>
      </c>
      <c r="AX218" s="15" t="s">
        <v>75</v>
      </c>
      <c r="AY218" s="259" t="s">
        <v>148</v>
      </c>
    </row>
    <row r="219" s="15" customFormat="1">
      <c r="A219" s="15"/>
      <c r="B219" s="250"/>
      <c r="C219" s="251"/>
      <c r="D219" s="220" t="s">
        <v>161</v>
      </c>
      <c r="E219" s="252" t="s">
        <v>19</v>
      </c>
      <c r="F219" s="253" t="s">
        <v>264</v>
      </c>
      <c r="G219" s="251"/>
      <c r="H219" s="252" t="s">
        <v>19</v>
      </c>
      <c r="I219" s="254"/>
      <c r="J219" s="251"/>
      <c r="K219" s="251"/>
      <c r="L219" s="255"/>
      <c r="M219" s="256"/>
      <c r="N219" s="257"/>
      <c r="O219" s="257"/>
      <c r="P219" s="257"/>
      <c r="Q219" s="257"/>
      <c r="R219" s="257"/>
      <c r="S219" s="257"/>
      <c r="T219" s="25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59" t="s">
        <v>161</v>
      </c>
      <c r="AU219" s="259" t="s">
        <v>85</v>
      </c>
      <c r="AV219" s="15" t="s">
        <v>83</v>
      </c>
      <c r="AW219" s="15" t="s">
        <v>36</v>
      </c>
      <c r="AX219" s="15" t="s">
        <v>75</v>
      </c>
      <c r="AY219" s="259" t="s">
        <v>148</v>
      </c>
    </row>
    <row r="220" s="13" customFormat="1">
      <c r="A220" s="13"/>
      <c r="B220" s="227"/>
      <c r="C220" s="228"/>
      <c r="D220" s="220" t="s">
        <v>161</v>
      </c>
      <c r="E220" s="229" t="s">
        <v>19</v>
      </c>
      <c r="F220" s="230" t="s">
        <v>964</v>
      </c>
      <c r="G220" s="228"/>
      <c r="H220" s="231">
        <v>10.173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161</v>
      </c>
      <c r="AU220" s="237" t="s">
        <v>85</v>
      </c>
      <c r="AV220" s="13" t="s">
        <v>85</v>
      </c>
      <c r="AW220" s="13" t="s">
        <v>36</v>
      </c>
      <c r="AX220" s="13" t="s">
        <v>83</v>
      </c>
      <c r="AY220" s="237" t="s">
        <v>148</v>
      </c>
    </row>
    <row r="221" s="2" customFormat="1" ht="16.5" customHeight="1">
      <c r="A221" s="40"/>
      <c r="B221" s="41"/>
      <c r="C221" s="207" t="s">
        <v>412</v>
      </c>
      <c r="D221" s="207" t="s">
        <v>150</v>
      </c>
      <c r="E221" s="208" t="s">
        <v>965</v>
      </c>
      <c r="F221" s="209" t="s">
        <v>680</v>
      </c>
      <c r="G221" s="210" t="s">
        <v>174</v>
      </c>
      <c r="H221" s="211">
        <v>22.102</v>
      </c>
      <c r="I221" s="212"/>
      <c r="J221" s="213">
        <f>ROUND(I221*H221,2)</f>
        <v>0</v>
      </c>
      <c r="K221" s="209" t="s">
        <v>19</v>
      </c>
      <c r="L221" s="46"/>
      <c r="M221" s="214" t="s">
        <v>19</v>
      </c>
      <c r="N221" s="215" t="s">
        <v>48</v>
      </c>
      <c r="O221" s="87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8" t="s">
        <v>155</v>
      </c>
      <c r="AT221" s="218" t="s">
        <v>150</v>
      </c>
      <c r="AU221" s="218" t="s">
        <v>85</v>
      </c>
      <c r="AY221" s="19" t="s">
        <v>148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9" t="s">
        <v>155</v>
      </c>
      <c r="BK221" s="219">
        <f>ROUND(I221*H221,2)</f>
        <v>0</v>
      </c>
      <c r="BL221" s="19" t="s">
        <v>155</v>
      </c>
      <c r="BM221" s="218" t="s">
        <v>966</v>
      </c>
    </row>
    <row r="222" s="2" customFormat="1">
      <c r="A222" s="40"/>
      <c r="B222" s="41"/>
      <c r="C222" s="42"/>
      <c r="D222" s="220" t="s">
        <v>157</v>
      </c>
      <c r="E222" s="42"/>
      <c r="F222" s="221" t="s">
        <v>967</v>
      </c>
      <c r="G222" s="42"/>
      <c r="H222" s="42"/>
      <c r="I222" s="222"/>
      <c r="J222" s="42"/>
      <c r="K222" s="42"/>
      <c r="L222" s="46"/>
      <c r="M222" s="223"/>
      <c r="N222" s="224"/>
      <c r="O222" s="87"/>
      <c r="P222" s="87"/>
      <c r="Q222" s="87"/>
      <c r="R222" s="87"/>
      <c r="S222" s="87"/>
      <c r="T222" s="88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157</v>
      </c>
      <c r="AU222" s="19" t="s">
        <v>85</v>
      </c>
    </row>
    <row r="223" s="15" customFormat="1">
      <c r="A223" s="15"/>
      <c r="B223" s="250"/>
      <c r="C223" s="251"/>
      <c r="D223" s="220" t="s">
        <v>161</v>
      </c>
      <c r="E223" s="252" t="s">
        <v>19</v>
      </c>
      <c r="F223" s="253" t="s">
        <v>968</v>
      </c>
      <c r="G223" s="251"/>
      <c r="H223" s="252" t="s">
        <v>19</v>
      </c>
      <c r="I223" s="254"/>
      <c r="J223" s="251"/>
      <c r="K223" s="251"/>
      <c r="L223" s="255"/>
      <c r="M223" s="256"/>
      <c r="N223" s="257"/>
      <c r="O223" s="257"/>
      <c r="P223" s="257"/>
      <c r="Q223" s="257"/>
      <c r="R223" s="257"/>
      <c r="S223" s="257"/>
      <c r="T223" s="258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9" t="s">
        <v>161</v>
      </c>
      <c r="AU223" s="259" t="s">
        <v>85</v>
      </c>
      <c r="AV223" s="15" t="s">
        <v>83</v>
      </c>
      <c r="AW223" s="15" t="s">
        <v>36</v>
      </c>
      <c r="AX223" s="15" t="s">
        <v>75</v>
      </c>
      <c r="AY223" s="259" t="s">
        <v>148</v>
      </c>
    </row>
    <row r="224" s="13" customFormat="1">
      <c r="A224" s="13"/>
      <c r="B224" s="227"/>
      <c r="C224" s="228"/>
      <c r="D224" s="220" t="s">
        <v>161</v>
      </c>
      <c r="E224" s="229" t="s">
        <v>19</v>
      </c>
      <c r="F224" s="230" t="s">
        <v>969</v>
      </c>
      <c r="G224" s="228"/>
      <c r="H224" s="231">
        <v>22.102</v>
      </c>
      <c r="I224" s="232"/>
      <c r="J224" s="228"/>
      <c r="K224" s="228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161</v>
      </c>
      <c r="AU224" s="237" t="s">
        <v>85</v>
      </c>
      <c r="AV224" s="13" t="s">
        <v>85</v>
      </c>
      <c r="AW224" s="13" t="s">
        <v>36</v>
      </c>
      <c r="AX224" s="13" t="s">
        <v>83</v>
      </c>
      <c r="AY224" s="237" t="s">
        <v>148</v>
      </c>
    </row>
    <row r="225" s="12" customFormat="1" ht="22.8" customHeight="1">
      <c r="A225" s="12"/>
      <c r="B225" s="191"/>
      <c r="C225" s="192"/>
      <c r="D225" s="193" t="s">
        <v>74</v>
      </c>
      <c r="E225" s="205" t="s">
        <v>715</v>
      </c>
      <c r="F225" s="205" t="s">
        <v>716</v>
      </c>
      <c r="G225" s="192"/>
      <c r="H225" s="192"/>
      <c r="I225" s="195"/>
      <c r="J225" s="206">
        <f>BK225</f>
        <v>0</v>
      </c>
      <c r="K225" s="192"/>
      <c r="L225" s="197"/>
      <c r="M225" s="198"/>
      <c r="N225" s="199"/>
      <c r="O225" s="199"/>
      <c r="P225" s="200">
        <f>SUM(P226:P228)</f>
        <v>0</v>
      </c>
      <c r="Q225" s="199"/>
      <c r="R225" s="200">
        <f>SUM(R226:R228)</f>
        <v>0</v>
      </c>
      <c r="S225" s="199"/>
      <c r="T225" s="201">
        <f>SUM(T226:T228)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2" t="s">
        <v>83</v>
      </c>
      <c r="AT225" s="203" t="s">
        <v>74</v>
      </c>
      <c r="AU225" s="203" t="s">
        <v>83</v>
      </c>
      <c r="AY225" s="202" t="s">
        <v>148</v>
      </c>
      <c r="BK225" s="204">
        <f>SUM(BK226:BK228)</f>
        <v>0</v>
      </c>
    </row>
    <row r="226" s="2" customFormat="1" ht="16.5" customHeight="1">
      <c r="A226" s="40"/>
      <c r="B226" s="41"/>
      <c r="C226" s="207" t="s">
        <v>418</v>
      </c>
      <c r="D226" s="207" t="s">
        <v>150</v>
      </c>
      <c r="E226" s="208" t="s">
        <v>970</v>
      </c>
      <c r="F226" s="209" t="s">
        <v>971</v>
      </c>
      <c r="G226" s="210" t="s">
        <v>421</v>
      </c>
      <c r="H226" s="211">
        <v>138.62799999999999</v>
      </c>
      <c r="I226" s="212"/>
      <c r="J226" s="213">
        <f>ROUND(I226*H226,2)</f>
        <v>0</v>
      </c>
      <c r="K226" s="209" t="s">
        <v>154</v>
      </c>
      <c r="L226" s="46"/>
      <c r="M226" s="214" t="s">
        <v>19</v>
      </c>
      <c r="N226" s="215" t="s">
        <v>48</v>
      </c>
      <c r="O226" s="87"/>
      <c r="P226" s="216">
        <f>O226*H226</f>
        <v>0</v>
      </c>
      <c r="Q226" s="216">
        <v>0</v>
      </c>
      <c r="R226" s="216">
        <f>Q226*H226</f>
        <v>0</v>
      </c>
      <c r="S226" s="216">
        <v>0</v>
      </c>
      <c r="T226" s="217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8" t="s">
        <v>155</v>
      </c>
      <c r="AT226" s="218" t="s">
        <v>150</v>
      </c>
      <c r="AU226" s="218" t="s">
        <v>85</v>
      </c>
      <c r="AY226" s="19" t="s">
        <v>148</v>
      </c>
      <c r="BE226" s="219">
        <f>IF(N226="základní",J226,0)</f>
        <v>0</v>
      </c>
      <c r="BF226" s="219">
        <f>IF(N226="snížená",J226,0)</f>
        <v>0</v>
      </c>
      <c r="BG226" s="219">
        <f>IF(N226="zákl. přenesená",J226,0)</f>
        <v>0</v>
      </c>
      <c r="BH226" s="219">
        <f>IF(N226="sníž. přenesená",J226,0)</f>
        <v>0</v>
      </c>
      <c r="BI226" s="219">
        <f>IF(N226="nulová",J226,0)</f>
        <v>0</v>
      </c>
      <c r="BJ226" s="19" t="s">
        <v>155</v>
      </c>
      <c r="BK226" s="219">
        <f>ROUND(I226*H226,2)</f>
        <v>0</v>
      </c>
      <c r="BL226" s="19" t="s">
        <v>155</v>
      </c>
      <c r="BM226" s="218" t="s">
        <v>972</v>
      </c>
    </row>
    <row r="227" s="2" customFormat="1">
      <c r="A227" s="40"/>
      <c r="B227" s="41"/>
      <c r="C227" s="42"/>
      <c r="D227" s="220" t="s">
        <v>157</v>
      </c>
      <c r="E227" s="42"/>
      <c r="F227" s="221" t="s">
        <v>973</v>
      </c>
      <c r="G227" s="42"/>
      <c r="H227" s="42"/>
      <c r="I227" s="222"/>
      <c r="J227" s="42"/>
      <c r="K227" s="42"/>
      <c r="L227" s="46"/>
      <c r="M227" s="223"/>
      <c r="N227" s="224"/>
      <c r="O227" s="87"/>
      <c r="P227" s="87"/>
      <c r="Q227" s="87"/>
      <c r="R227" s="87"/>
      <c r="S227" s="87"/>
      <c r="T227" s="88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157</v>
      </c>
      <c r="AU227" s="19" t="s">
        <v>85</v>
      </c>
    </row>
    <row r="228" s="2" customFormat="1">
      <c r="A228" s="40"/>
      <c r="B228" s="41"/>
      <c r="C228" s="42"/>
      <c r="D228" s="225" t="s">
        <v>159</v>
      </c>
      <c r="E228" s="42"/>
      <c r="F228" s="226" t="s">
        <v>974</v>
      </c>
      <c r="G228" s="42"/>
      <c r="H228" s="42"/>
      <c r="I228" s="222"/>
      <c r="J228" s="42"/>
      <c r="K228" s="42"/>
      <c r="L228" s="46"/>
      <c r="M228" s="223"/>
      <c r="N228" s="224"/>
      <c r="O228" s="87"/>
      <c r="P228" s="87"/>
      <c r="Q228" s="87"/>
      <c r="R228" s="87"/>
      <c r="S228" s="87"/>
      <c r="T228" s="88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159</v>
      </c>
      <c r="AU228" s="19" t="s">
        <v>85</v>
      </c>
    </row>
    <row r="229" s="12" customFormat="1" ht="25.92" customHeight="1">
      <c r="A229" s="12"/>
      <c r="B229" s="191"/>
      <c r="C229" s="192"/>
      <c r="D229" s="193" t="s">
        <v>74</v>
      </c>
      <c r="E229" s="194" t="s">
        <v>723</v>
      </c>
      <c r="F229" s="194" t="s">
        <v>724</v>
      </c>
      <c r="G229" s="192"/>
      <c r="H229" s="192"/>
      <c r="I229" s="195"/>
      <c r="J229" s="196">
        <f>BK229</f>
        <v>0</v>
      </c>
      <c r="K229" s="192"/>
      <c r="L229" s="197"/>
      <c r="M229" s="198"/>
      <c r="N229" s="199"/>
      <c r="O229" s="199"/>
      <c r="P229" s="200">
        <f>P230+P266</f>
        <v>0</v>
      </c>
      <c r="Q229" s="199"/>
      <c r="R229" s="200">
        <f>R230+R266</f>
        <v>13.171724709999998</v>
      </c>
      <c r="S229" s="199"/>
      <c r="T229" s="201">
        <f>T230+T266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2" t="s">
        <v>85</v>
      </c>
      <c r="AT229" s="203" t="s">
        <v>74</v>
      </c>
      <c r="AU229" s="203" t="s">
        <v>75</v>
      </c>
      <c r="AY229" s="202" t="s">
        <v>148</v>
      </c>
      <c r="BK229" s="204">
        <f>BK230+BK266</f>
        <v>0</v>
      </c>
    </row>
    <row r="230" s="12" customFormat="1" ht="22.8" customHeight="1">
      <c r="A230" s="12"/>
      <c r="B230" s="191"/>
      <c r="C230" s="192"/>
      <c r="D230" s="193" t="s">
        <v>74</v>
      </c>
      <c r="E230" s="205" t="s">
        <v>975</v>
      </c>
      <c r="F230" s="205" t="s">
        <v>976</v>
      </c>
      <c r="G230" s="192"/>
      <c r="H230" s="192"/>
      <c r="I230" s="195"/>
      <c r="J230" s="206">
        <f>BK230</f>
        <v>0</v>
      </c>
      <c r="K230" s="192"/>
      <c r="L230" s="197"/>
      <c r="M230" s="198"/>
      <c r="N230" s="199"/>
      <c r="O230" s="199"/>
      <c r="P230" s="200">
        <f>SUM(P231:P265)</f>
        <v>0</v>
      </c>
      <c r="Q230" s="199"/>
      <c r="R230" s="200">
        <f>SUM(R231:R265)</f>
        <v>0.53420440000000002</v>
      </c>
      <c r="S230" s="199"/>
      <c r="T230" s="201">
        <f>SUM(T231:T265)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2" t="s">
        <v>85</v>
      </c>
      <c r="AT230" s="203" t="s">
        <v>74</v>
      </c>
      <c r="AU230" s="203" t="s">
        <v>83</v>
      </c>
      <c r="AY230" s="202" t="s">
        <v>148</v>
      </c>
      <c r="BK230" s="204">
        <f>SUM(BK231:BK265)</f>
        <v>0</v>
      </c>
    </row>
    <row r="231" s="2" customFormat="1" ht="16.5" customHeight="1">
      <c r="A231" s="40"/>
      <c r="B231" s="41"/>
      <c r="C231" s="207" t="s">
        <v>427</v>
      </c>
      <c r="D231" s="207" t="s">
        <v>150</v>
      </c>
      <c r="E231" s="208" t="s">
        <v>977</v>
      </c>
      <c r="F231" s="209" t="s">
        <v>978</v>
      </c>
      <c r="G231" s="210" t="s">
        <v>153</v>
      </c>
      <c r="H231" s="211">
        <v>96.956999999999994</v>
      </c>
      <c r="I231" s="212"/>
      <c r="J231" s="213">
        <f>ROUND(I231*H231,2)</f>
        <v>0</v>
      </c>
      <c r="K231" s="209" t="s">
        <v>154</v>
      </c>
      <c r="L231" s="46"/>
      <c r="M231" s="214" t="s">
        <v>19</v>
      </c>
      <c r="N231" s="215" t="s">
        <v>48</v>
      </c>
      <c r="O231" s="87"/>
      <c r="P231" s="216">
        <f>O231*H231</f>
        <v>0</v>
      </c>
      <c r="Q231" s="216">
        <v>0</v>
      </c>
      <c r="R231" s="216">
        <f>Q231*H231</f>
        <v>0</v>
      </c>
      <c r="S231" s="216">
        <v>0</v>
      </c>
      <c r="T231" s="217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8" t="s">
        <v>308</v>
      </c>
      <c r="AT231" s="218" t="s">
        <v>150</v>
      </c>
      <c r="AU231" s="218" t="s">
        <v>85</v>
      </c>
      <c r="AY231" s="19" t="s">
        <v>148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9" t="s">
        <v>155</v>
      </c>
      <c r="BK231" s="219">
        <f>ROUND(I231*H231,2)</f>
        <v>0</v>
      </c>
      <c r="BL231" s="19" t="s">
        <v>308</v>
      </c>
      <c r="BM231" s="218" t="s">
        <v>979</v>
      </c>
    </row>
    <row r="232" s="2" customFormat="1">
      <c r="A232" s="40"/>
      <c r="B232" s="41"/>
      <c r="C232" s="42"/>
      <c r="D232" s="220" t="s">
        <v>157</v>
      </c>
      <c r="E232" s="42"/>
      <c r="F232" s="221" t="s">
        <v>980</v>
      </c>
      <c r="G232" s="42"/>
      <c r="H232" s="42"/>
      <c r="I232" s="222"/>
      <c r="J232" s="42"/>
      <c r="K232" s="42"/>
      <c r="L232" s="46"/>
      <c r="M232" s="223"/>
      <c r="N232" s="224"/>
      <c r="O232" s="87"/>
      <c r="P232" s="87"/>
      <c r="Q232" s="87"/>
      <c r="R232" s="87"/>
      <c r="S232" s="87"/>
      <c r="T232" s="88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157</v>
      </c>
      <c r="AU232" s="19" t="s">
        <v>85</v>
      </c>
    </row>
    <row r="233" s="2" customFormat="1">
      <c r="A233" s="40"/>
      <c r="B233" s="41"/>
      <c r="C233" s="42"/>
      <c r="D233" s="225" t="s">
        <v>159</v>
      </c>
      <c r="E233" s="42"/>
      <c r="F233" s="226" t="s">
        <v>981</v>
      </c>
      <c r="G233" s="42"/>
      <c r="H233" s="42"/>
      <c r="I233" s="222"/>
      <c r="J233" s="42"/>
      <c r="K233" s="42"/>
      <c r="L233" s="46"/>
      <c r="M233" s="223"/>
      <c r="N233" s="224"/>
      <c r="O233" s="87"/>
      <c r="P233" s="87"/>
      <c r="Q233" s="87"/>
      <c r="R233" s="87"/>
      <c r="S233" s="87"/>
      <c r="T233" s="88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159</v>
      </c>
      <c r="AU233" s="19" t="s">
        <v>85</v>
      </c>
    </row>
    <row r="234" s="13" customFormat="1">
      <c r="A234" s="13"/>
      <c r="B234" s="227"/>
      <c r="C234" s="228"/>
      <c r="D234" s="220" t="s">
        <v>161</v>
      </c>
      <c r="E234" s="229" t="s">
        <v>19</v>
      </c>
      <c r="F234" s="230" t="s">
        <v>982</v>
      </c>
      <c r="G234" s="228"/>
      <c r="H234" s="231">
        <v>96.956999999999994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161</v>
      </c>
      <c r="AU234" s="237" t="s">
        <v>85</v>
      </c>
      <c r="AV234" s="13" t="s">
        <v>85</v>
      </c>
      <c r="AW234" s="13" t="s">
        <v>36</v>
      </c>
      <c r="AX234" s="13" t="s">
        <v>83</v>
      </c>
      <c r="AY234" s="237" t="s">
        <v>148</v>
      </c>
    </row>
    <row r="235" s="2" customFormat="1" ht="16.5" customHeight="1">
      <c r="A235" s="40"/>
      <c r="B235" s="41"/>
      <c r="C235" s="271" t="s">
        <v>434</v>
      </c>
      <c r="D235" s="271" t="s">
        <v>250</v>
      </c>
      <c r="E235" s="272" t="s">
        <v>983</v>
      </c>
      <c r="F235" s="273" t="s">
        <v>984</v>
      </c>
      <c r="G235" s="274" t="s">
        <v>421</v>
      </c>
      <c r="H235" s="275">
        <v>0.034000000000000002</v>
      </c>
      <c r="I235" s="276"/>
      <c r="J235" s="277">
        <f>ROUND(I235*H235,2)</f>
        <v>0</v>
      </c>
      <c r="K235" s="273" t="s">
        <v>154</v>
      </c>
      <c r="L235" s="278"/>
      <c r="M235" s="279" t="s">
        <v>19</v>
      </c>
      <c r="N235" s="280" t="s">
        <v>48</v>
      </c>
      <c r="O235" s="87"/>
      <c r="P235" s="216">
        <f>O235*H235</f>
        <v>0</v>
      </c>
      <c r="Q235" s="216">
        <v>1</v>
      </c>
      <c r="R235" s="216">
        <f>Q235*H235</f>
        <v>0.034000000000000002</v>
      </c>
      <c r="S235" s="216">
        <v>0</v>
      </c>
      <c r="T235" s="217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8" t="s">
        <v>440</v>
      </c>
      <c r="AT235" s="218" t="s">
        <v>250</v>
      </c>
      <c r="AU235" s="218" t="s">
        <v>85</v>
      </c>
      <c r="AY235" s="19" t="s">
        <v>148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9" t="s">
        <v>155</v>
      </c>
      <c r="BK235" s="219">
        <f>ROUND(I235*H235,2)</f>
        <v>0</v>
      </c>
      <c r="BL235" s="19" t="s">
        <v>308</v>
      </c>
      <c r="BM235" s="218" t="s">
        <v>985</v>
      </c>
    </row>
    <row r="236" s="2" customFormat="1">
      <c r="A236" s="40"/>
      <c r="B236" s="41"/>
      <c r="C236" s="42"/>
      <c r="D236" s="220" t="s">
        <v>157</v>
      </c>
      <c r="E236" s="42"/>
      <c r="F236" s="221" t="s">
        <v>984</v>
      </c>
      <c r="G236" s="42"/>
      <c r="H236" s="42"/>
      <c r="I236" s="222"/>
      <c r="J236" s="42"/>
      <c r="K236" s="42"/>
      <c r="L236" s="46"/>
      <c r="M236" s="223"/>
      <c r="N236" s="224"/>
      <c r="O236" s="87"/>
      <c r="P236" s="87"/>
      <c r="Q236" s="87"/>
      <c r="R236" s="87"/>
      <c r="S236" s="87"/>
      <c r="T236" s="88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157</v>
      </c>
      <c r="AU236" s="19" t="s">
        <v>85</v>
      </c>
    </row>
    <row r="237" s="2" customFormat="1">
      <c r="A237" s="40"/>
      <c r="B237" s="41"/>
      <c r="C237" s="42"/>
      <c r="D237" s="220" t="s">
        <v>168</v>
      </c>
      <c r="E237" s="42"/>
      <c r="F237" s="238" t="s">
        <v>986</v>
      </c>
      <c r="G237" s="42"/>
      <c r="H237" s="42"/>
      <c r="I237" s="222"/>
      <c r="J237" s="42"/>
      <c r="K237" s="42"/>
      <c r="L237" s="46"/>
      <c r="M237" s="223"/>
      <c r="N237" s="224"/>
      <c r="O237" s="87"/>
      <c r="P237" s="87"/>
      <c r="Q237" s="87"/>
      <c r="R237" s="87"/>
      <c r="S237" s="87"/>
      <c r="T237" s="88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168</v>
      </c>
      <c r="AU237" s="19" t="s">
        <v>85</v>
      </c>
    </row>
    <row r="238" s="13" customFormat="1">
      <c r="A238" s="13"/>
      <c r="B238" s="227"/>
      <c r="C238" s="228"/>
      <c r="D238" s="220" t="s">
        <v>161</v>
      </c>
      <c r="E238" s="229" t="s">
        <v>19</v>
      </c>
      <c r="F238" s="230" t="s">
        <v>987</v>
      </c>
      <c r="G238" s="228"/>
      <c r="H238" s="231">
        <v>0.034000000000000002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161</v>
      </c>
      <c r="AU238" s="237" t="s">
        <v>85</v>
      </c>
      <c r="AV238" s="13" t="s">
        <v>85</v>
      </c>
      <c r="AW238" s="13" t="s">
        <v>36</v>
      </c>
      <c r="AX238" s="13" t="s">
        <v>83</v>
      </c>
      <c r="AY238" s="237" t="s">
        <v>148</v>
      </c>
    </row>
    <row r="239" s="2" customFormat="1" ht="16.5" customHeight="1">
      <c r="A239" s="40"/>
      <c r="B239" s="41"/>
      <c r="C239" s="207" t="s">
        <v>440</v>
      </c>
      <c r="D239" s="207" t="s">
        <v>150</v>
      </c>
      <c r="E239" s="208" t="s">
        <v>988</v>
      </c>
      <c r="F239" s="209" t="s">
        <v>989</v>
      </c>
      <c r="G239" s="210" t="s">
        <v>153</v>
      </c>
      <c r="H239" s="211">
        <v>193.91300000000001</v>
      </c>
      <c r="I239" s="212"/>
      <c r="J239" s="213">
        <f>ROUND(I239*H239,2)</f>
        <v>0</v>
      </c>
      <c r="K239" s="209" t="s">
        <v>154</v>
      </c>
      <c r="L239" s="46"/>
      <c r="M239" s="214" t="s">
        <v>19</v>
      </c>
      <c r="N239" s="215" t="s">
        <v>48</v>
      </c>
      <c r="O239" s="87"/>
      <c r="P239" s="216">
        <f>O239*H239</f>
        <v>0</v>
      </c>
      <c r="Q239" s="216">
        <v>0</v>
      </c>
      <c r="R239" s="216">
        <f>Q239*H239</f>
        <v>0</v>
      </c>
      <c r="S239" s="216">
        <v>0</v>
      </c>
      <c r="T239" s="217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8" t="s">
        <v>308</v>
      </c>
      <c r="AT239" s="218" t="s">
        <v>150</v>
      </c>
      <c r="AU239" s="218" t="s">
        <v>85</v>
      </c>
      <c r="AY239" s="19" t="s">
        <v>148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9" t="s">
        <v>155</v>
      </c>
      <c r="BK239" s="219">
        <f>ROUND(I239*H239,2)</f>
        <v>0</v>
      </c>
      <c r="BL239" s="19" t="s">
        <v>308</v>
      </c>
      <c r="BM239" s="218" t="s">
        <v>990</v>
      </c>
    </row>
    <row r="240" s="2" customFormat="1">
      <c r="A240" s="40"/>
      <c r="B240" s="41"/>
      <c r="C240" s="42"/>
      <c r="D240" s="220" t="s">
        <v>157</v>
      </c>
      <c r="E240" s="42"/>
      <c r="F240" s="221" t="s">
        <v>991</v>
      </c>
      <c r="G240" s="42"/>
      <c r="H240" s="42"/>
      <c r="I240" s="222"/>
      <c r="J240" s="42"/>
      <c r="K240" s="42"/>
      <c r="L240" s="46"/>
      <c r="M240" s="223"/>
      <c r="N240" s="224"/>
      <c r="O240" s="87"/>
      <c r="P240" s="87"/>
      <c r="Q240" s="87"/>
      <c r="R240" s="87"/>
      <c r="S240" s="87"/>
      <c r="T240" s="88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157</v>
      </c>
      <c r="AU240" s="19" t="s">
        <v>85</v>
      </c>
    </row>
    <row r="241" s="2" customFormat="1">
      <c r="A241" s="40"/>
      <c r="B241" s="41"/>
      <c r="C241" s="42"/>
      <c r="D241" s="225" t="s">
        <v>159</v>
      </c>
      <c r="E241" s="42"/>
      <c r="F241" s="226" t="s">
        <v>992</v>
      </c>
      <c r="G241" s="42"/>
      <c r="H241" s="42"/>
      <c r="I241" s="222"/>
      <c r="J241" s="42"/>
      <c r="K241" s="42"/>
      <c r="L241" s="46"/>
      <c r="M241" s="223"/>
      <c r="N241" s="224"/>
      <c r="O241" s="87"/>
      <c r="P241" s="87"/>
      <c r="Q241" s="87"/>
      <c r="R241" s="87"/>
      <c r="S241" s="87"/>
      <c r="T241" s="88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159</v>
      </c>
      <c r="AU241" s="19" t="s">
        <v>85</v>
      </c>
    </row>
    <row r="242" s="13" customFormat="1">
      <c r="A242" s="13"/>
      <c r="B242" s="227"/>
      <c r="C242" s="228"/>
      <c r="D242" s="220" t="s">
        <v>161</v>
      </c>
      <c r="E242" s="229" t="s">
        <v>19</v>
      </c>
      <c r="F242" s="230" t="s">
        <v>993</v>
      </c>
      <c r="G242" s="228"/>
      <c r="H242" s="231">
        <v>193.91300000000001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161</v>
      </c>
      <c r="AU242" s="237" t="s">
        <v>85</v>
      </c>
      <c r="AV242" s="13" t="s">
        <v>85</v>
      </c>
      <c r="AW242" s="13" t="s">
        <v>36</v>
      </c>
      <c r="AX242" s="13" t="s">
        <v>83</v>
      </c>
      <c r="AY242" s="237" t="s">
        <v>148</v>
      </c>
    </row>
    <row r="243" s="2" customFormat="1" ht="16.5" customHeight="1">
      <c r="A243" s="40"/>
      <c r="B243" s="41"/>
      <c r="C243" s="271" t="s">
        <v>449</v>
      </c>
      <c r="D243" s="271" t="s">
        <v>250</v>
      </c>
      <c r="E243" s="272" t="s">
        <v>994</v>
      </c>
      <c r="F243" s="273" t="s">
        <v>995</v>
      </c>
      <c r="G243" s="274" t="s">
        <v>421</v>
      </c>
      <c r="H243" s="275">
        <v>0.086999999999999994</v>
      </c>
      <c r="I243" s="276"/>
      <c r="J243" s="277">
        <f>ROUND(I243*H243,2)</f>
        <v>0</v>
      </c>
      <c r="K243" s="273" t="s">
        <v>154</v>
      </c>
      <c r="L243" s="278"/>
      <c r="M243" s="279" t="s">
        <v>19</v>
      </c>
      <c r="N243" s="280" t="s">
        <v>48</v>
      </c>
      <c r="O243" s="87"/>
      <c r="P243" s="216">
        <f>O243*H243</f>
        <v>0</v>
      </c>
      <c r="Q243" s="216">
        <v>1</v>
      </c>
      <c r="R243" s="216">
        <f>Q243*H243</f>
        <v>0.086999999999999994</v>
      </c>
      <c r="S243" s="216">
        <v>0</v>
      </c>
      <c r="T243" s="217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8" t="s">
        <v>440</v>
      </c>
      <c r="AT243" s="218" t="s">
        <v>250</v>
      </c>
      <c r="AU243" s="218" t="s">
        <v>85</v>
      </c>
      <c r="AY243" s="19" t="s">
        <v>148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9" t="s">
        <v>155</v>
      </c>
      <c r="BK243" s="219">
        <f>ROUND(I243*H243,2)</f>
        <v>0</v>
      </c>
      <c r="BL243" s="19" t="s">
        <v>308</v>
      </c>
      <c r="BM243" s="218" t="s">
        <v>996</v>
      </c>
    </row>
    <row r="244" s="2" customFormat="1">
      <c r="A244" s="40"/>
      <c r="B244" s="41"/>
      <c r="C244" s="42"/>
      <c r="D244" s="220" t="s">
        <v>157</v>
      </c>
      <c r="E244" s="42"/>
      <c r="F244" s="221" t="s">
        <v>995</v>
      </c>
      <c r="G244" s="42"/>
      <c r="H244" s="42"/>
      <c r="I244" s="222"/>
      <c r="J244" s="42"/>
      <c r="K244" s="42"/>
      <c r="L244" s="46"/>
      <c r="M244" s="223"/>
      <c r="N244" s="224"/>
      <c r="O244" s="87"/>
      <c r="P244" s="87"/>
      <c r="Q244" s="87"/>
      <c r="R244" s="87"/>
      <c r="S244" s="87"/>
      <c r="T244" s="88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157</v>
      </c>
      <c r="AU244" s="19" t="s">
        <v>85</v>
      </c>
    </row>
    <row r="245" s="2" customFormat="1">
      <c r="A245" s="40"/>
      <c r="B245" s="41"/>
      <c r="C245" s="42"/>
      <c r="D245" s="220" t="s">
        <v>168</v>
      </c>
      <c r="E245" s="42"/>
      <c r="F245" s="238" t="s">
        <v>997</v>
      </c>
      <c r="G245" s="42"/>
      <c r="H245" s="42"/>
      <c r="I245" s="222"/>
      <c r="J245" s="42"/>
      <c r="K245" s="42"/>
      <c r="L245" s="46"/>
      <c r="M245" s="223"/>
      <c r="N245" s="224"/>
      <c r="O245" s="87"/>
      <c r="P245" s="87"/>
      <c r="Q245" s="87"/>
      <c r="R245" s="87"/>
      <c r="S245" s="87"/>
      <c r="T245" s="88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168</v>
      </c>
      <c r="AU245" s="19" t="s">
        <v>85</v>
      </c>
    </row>
    <row r="246" s="13" customFormat="1">
      <c r="A246" s="13"/>
      <c r="B246" s="227"/>
      <c r="C246" s="228"/>
      <c r="D246" s="220" t="s">
        <v>161</v>
      </c>
      <c r="E246" s="229" t="s">
        <v>19</v>
      </c>
      <c r="F246" s="230" t="s">
        <v>998</v>
      </c>
      <c r="G246" s="228"/>
      <c r="H246" s="231">
        <v>0.086999999999999994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161</v>
      </c>
      <c r="AU246" s="237" t="s">
        <v>85</v>
      </c>
      <c r="AV246" s="13" t="s">
        <v>85</v>
      </c>
      <c r="AW246" s="13" t="s">
        <v>36</v>
      </c>
      <c r="AX246" s="13" t="s">
        <v>83</v>
      </c>
      <c r="AY246" s="237" t="s">
        <v>148</v>
      </c>
    </row>
    <row r="247" s="2" customFormat="1" ht="16.5" customHeight="1">
      <c r="A247" s="40"/>
      <c r="B247" s="41"/>
      <c r="C247" s="207" t="s">
        <v>461</v>
      </c>
      <c r="D247" s="207" t="s">
        <v>150</v>
      </c>
      <c r="E247" s="208" t="s">
        <v>999</v>
      </c>
      <c r="F247" s="209" t="s">
        <v>1000</v>
      </c>
      <c r="G247" s="210" t="s">
        <v>153</v>
      </c>
      <c r="H247" s="211">
        <v>51.060000000000002</v>
      </c>
      <c r="I247" s="212"/>
      <c r="J247" s="213">
        <f>ROUND(I247*H247,2)</f>
        <v>0</v>
      </c>
      <c r="K247" s="209" t="s">
        <v>154</v>
      </c>
      <c r="L247" s="46"/>
      <c r="M247" s="214" t="s">
        <v>19</v>
      </c>
      <c r="N247" s="215" t="s">
        <v>48</v>
      </c>
      <c r="O247" s="87"/>
      <c r="P247" s="216">
        <f>O247*H247</f>
        <v>0</v>
      </c>
      <c r="Q247" s="216">
        <v>0.00038000000000000002</v>
      </c>
      <c r="R247" s="216">
        <f>Q247*H247</f>
        <v>0.019402800000000001</v>
      </c>
      <c r="S247" s="216">
        <v>0</v>
      </c>
      <c r="T247" s="217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8" t="s">
        <v>308</v>
      </c>
      <c r="AT247" s="218" t="s">
        <v>150</v>
      </c>
      <c r="AU247" s="218" t="s">
        <v>85</v>
      </c>
      <c r="AY247" s="19" t="s">
        <v>148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9" t="s">
        <v>155</v>
      </c>
      <c r="BK247" s="219">
        <f>ROUND(I247*H247,2)</f>
        <v>0</v>
      </c>
      <c r="BL247" s="19" t="s">
        <v>308</v>
      </c>
      <c r="BM247" s="218" t="s">
        <v>1001</v>
      </c>
    </row>
    <row r="248" s="2" customFormat="1">
      <c r="A248" s="40"/>
      <c r="B248" s="41"/>
      <c r="C248" s="42"/>
      <c r="D248" s="220" t="s">
        <v>157</v>
      </c>
      <c r="E248" s="42"/>
      <c r="F248" s="221" t="s">
        <v>1002</v>
      </c>
      <c r="G248" s="42"/>
      <c r="H248" s="42"/>
      <c r="I248" s="222"/>
      <c r="J248" s="42"/>
      <c r="K248" s="42"/>
      <c r="L248" s="46"/>
      <c r="M248" s="223"/>
      <c r="N248" s="224"/>
      <c r="O248" s="87"/>
      <c r="P248" s="87"/>
      <c r="Q248" s="87"/>
      <c r="R248" s="87"/>
      <c r="S248" s="87"/>
      <c r="T248" s="88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157</v>
      </c>
      <c r="AU248" s="19" t="s">
        <v>85</v>
      </c>
    </row>
    <row r="249" s="2" customFormat="1">
      <c r="A249" s="40"/>
      <c r="B249" s="41"/>
      <c r="C249" s="42"/>
      <c r="D249" s="225" t="s">
        <v>159</v>
      </c>
      <c r="E249" s="42"/>
      <c r="F249" s="226" t="s">
        <v>1003</v>
      </c>
      <c r="G249" s="42"/>
      <c r="H249" s="42"/>
      <c r="I249" s="222"/>
      <c r="J249" s="42"/>
      <c r="K249" s="42"/>
      <c r="L249" s="46"/>
      <c r="M249" s="223"/>
      <c r="N249" s="224"/>
      <c r="O249" s="87"/>
      <c r="P249" s="87"/>
      <c r="Q249" s="87"/>
      <c r="R249" s="87"/>
      <c r="S249" s="87"/>
      <c r="T249" s="88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159</v>
      </c>
      <c r="AU249" s="19" t="s">
        <v>85</v>
      </c>
    </row>
    <row r="250" s="13" customFormat="1">
      <c r="A250" s="13"/>
      <c r="B250" s="227"/>
      <c r="C250" s="228"/>
      <c r="D250" s="220" t="s">
        <v>161</v>
      </c>
      <c r="E250" s="229" t="s">
        <v>19</v>
      </c>
      <c r="F250" s="230" t="s">
        <v>937</v>
      </c>
      <c r="G250" s="228"/>
      <c r="H250" s="231">
        <v>51.060000000000002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161</v>
      </c>
      <c r="AU250" s="237" t="s">
        <v>85</v>
      </c>
      <c r="AV250" s="13" t="s">
        <v>85</v>
      </c>
      <c r="AW250" s="13" t="s">
        <v>36</v>
      </c>
      <c r="AX250" s="13" t="s">
        <v>83</v>
      </c>
      <c r="AY250" s="237" t="s">
        <v>148</v>
      </c>
    </row>
    <row r="251" s="2" customFormat="1" ht="24.15" customHeight="1">
      <c r="A251" s="40"/>
      <c r="B251" s="41"/>
      <c r="C251" s="271" t="s">
        <v>468</v>
      </c>
      <c r="D251" s="271" t="s">
        <v>250</v>
      </c>
      <c r="E251" s="272" t="s">
        <v>1004</v>
      </c>
      <c r="F251" s="273" t="s">
        <v>1005</v>
      </c>
      <c r="G251" s="274" t="s">
        <v>153</v>
      </c>
      <c r="H251" s="275">
        <v>58.719000000000001</v>
      </c>
      <c r="I251" s="276"/>
      <c r="J251" s="277">
        <f>ROUND(I251*H251,2)</f>
        <v>0</v>
      </c>
      <c r="K251" s="273" t="s">
        <v>154</v>
      </c>
      <c r="L251" s="278"/>
      <c r="M251" s="279" t="s">
        <v>19</v>
      </c>
      <c r="N251" s="280" t="s">
        <v>48</v>
      </c>
      <c r="O251" s="87"/>
      <c r="P251" s="216">
        <f>O251*H251</f>
        <v>0</v>
      </c>
      <c r="Q251" s="216">
        <v>0.0064000000000000003</v>
      </c>
      <c r="R251" s="216">
        <f>Q251*H251</f>
        <v>0.37580160000000001</v>
      </c>
      <c r="S251" s="216">
        <v>0</v>
      </c>
      <c r="T251" s="217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8" t="s">
        <v>440</v>
      </c>
      <c r="AT251" s="218" t="s">
        <v>250</v>
      </c>
      <c r="AU251" s="218" t="s">
        <v>85</v>
      </c>
      <c r="AY251" s="19" t="s">
        <v>148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9" t="s">
        <v>155</v>
      </c>
      <c r="BK251" s="219">
        <f>ROUND(I251*H251,2)</f>
        <v>0</v>
      </c>
      <c r="BL251" s="19" t="s">
        <v>308</v>
      </c>
      <c r="BM251" s="218" t="s">
        <v>1006</v>
      </c>
    </row>
    <row r="252" s="2" customFormat="1">
      <c r="A252" s="40"/>
      <c r="B252" s="41"/>
      <c r="C252" s="42"/>
      <c r="D252" s="220" t="s">
        <v>157</v>
      </c>
      <c r="E252" s="42"/>
      <c r="F252" s="221" t="s">
        <v>1005</v>
      </c>
      <c r="G252" s="42"/>
      <c r="H252" s="42"/>
      <c r="I252" s="222"/>
      <c r="J252" s="42"/>
      <c r="K252" s="42"/>
      <c r="L252" s="46"/>
      <c r="M252" s="223"/>
      <c r="N252" s="224"/>
      <c r="O252" s="87"/>
      <c r="P252" s="87"/>
      <c r="Q252" s="87"/>
      <c r="R252" s="87"/>
      <c r="S252" s="87"/>
      <c r="T252" s="88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157</v>
      </c>
      <c r="AU252" s="19" t="s">
        <v>85</v>
      </c>
    </row>
    <row r="253" s="2" customFormat="1">
      <c r="A253" s="40"/>
      <c r="B253" s="41"/>
      <c r="C253" s="42"/>
      <c r="D253" s="220" t="s">
        <v>168</v>
      </c>
      <c r="E253" s="42"/>
      <c r="F253" s="238" t="s">
        <v>1007</v>
      </c>
      <c r="G253" s="42"/>
      <c r="H253" s="42"/>
      <c r="I253" s="222"/>
      <c r="J253" s="42"/>
      <c r="K253" s="42"/>
      <c r="L253" s="46"/>
      <c r="M253" s="223"/>
      <c r="N253" s="224"/>
      <c r="O253" s="87"/>
      <c r="P253" s="87"/>
      <c r="Q253" s="87"/>
      <c r="R253" s="87"/>
      <c r="S253" s="87"/>
      <c r="T253" s="88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168</v>
      </c>
      <c r="AU253" s="19" t="s">
        <v>85</v>
      </c>
    </row>
    <row r="254" s="13" customFormat="1">
      <c r="A254" s="13"/>
      <c r="B254" s="227"/>
      <c r="C254" s="228"/>
      <c r="D254" s="220" t="s">
        <v>161</v>
      </c>
      <c r="E254" s="229" t="s">
        <v>19</v>
      </c>
      <c r="F254" s="230" t="s">
        <v>1008</v>
      </c>
      <c r="G254" s="228"/>
      <c r="H254" s="231">
        <v>58.719000000000001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161</v>
      </c>
      <c r="AU254" s="237" t="s">
        <v>85</v>
      </c>
      <c r="AV254" s="13" t="s">
        <v>85</v>
      </c>
      <c r="AW254" s="13" t="s">
        <v>36</v>
      </c>
      <c r="AX254" s="13" t="s">
        <v>83</v>
      </c>
      <c r="AY254" s="237" t="s">
        <v>148</v>
      </c>
    </row>
    <row r="255" s="2" customFormat="1" ht="16.5" customHeight="1">
      <c r="A255" s="40"/>
      <c r="B255" s="41"/>
      <c r="C255" s="207" t="s">
        <v>478</v>
      </c>
      <c r="D255" s="207" t="s">
        <v>150</v>
      </c>
      <c r="E255" s="208" t="s">
        <v>1009</v>
      </c>
      <c r="F255" s="209" t="s">
        <v>1010</v>
      </c>
      <c r="G255" s="210" t="s">
        <v>153</v>
      </c>
      <c r="H255" s="211">
        <v>51.060000000000002</v>
      </c>
      <c r="I255" s="212"/>
      <c r="J255" s="213">
        <f>ROUND(I255*H255,2)</f>
        <v>0</v>
      </c>
      <c r="K255" s="209" t="s">
        <v>154</v>
      </c>
      <c r="L255" s="46"/>
      <c r="M255" s="214" t="s">
        <v>19</v>
      </c>
      <c r="N255" s="215" t="s">
        <v>48</v>
      </c>
      <c r="O255" s="87"/>
      <c r="P255" s="216">
        <f>O255*H255</f>
        <v>0</v>
      </c>
      <c r="Q255" s="216">
        <v>0</v>
      </c>
      <c r="R255" s="216">
        <f>Q255*H255</f>
        <v>0</v>
      </c>
      <c r="S255" s="216">
        <v>0</v>
      </c>
      <c r="T255" s="217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8" t="s">
        <v>308</v>
      </c>
      <c r="AT255" s="218" t="s">
        <v>150</v>
      </c>
      <c r="AU255" s="218" t="s">
        <v>85</v>
      </c>
      <c r="AY255" s="19" t="s">
        <v>148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9" t="s">
        <v>155</v>
      </c>
      <c r="BK255" s="219">
        <f>ROUND(I255*H255,2)</f>
        <v>0</v>
      </c>
      <c r="BL255" s="19" t="s">
        <v>308</v>
      </c>
      <c r="BM255" s="218" t="s">
        <v>1011</v>
      </c>
    </row>
    <row r="256" s="2" customFormat="1">
      <c r="A256" s="40"/>
      <c r="B256" s="41"/>
      <c r="C256" s="42"/>
      <c r="D256" s="220" t="s">
        <v>157</v>
      </c>
      <c r="E256" s="42"/>
      <c r="F256" s="221" t="s">
        <v>1012</v>
      </c>
      <c r="G256" s="42"/>
      <c r="H256" s="42"/>
      <c r="I256" s="222"/>
      <c r="J256" s="42"/>
      <c r="K256" s="42"/>
      <c r="L256" s="46"/>
      <c r="M256" s="223"/>
      <c r="N256" s="224"/>
      <c r="O256" s="87"/>
      <c r="P256" s="87"/>
      <c r="Q256" s="87"/>
      <c r="R256" s="87"/>
      <c r="S256" s="87"/>
      <c r="T256" s="88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157</v>
      </c>
      <c r="AU256" s="19" t="s">
        <v>85</v>
      </c>
    </row>
    <row r="257" s="2" customFormat="1">
      <c r="A257" s="40"/>
      <c r="B257" s="41"/>
      <c r="C257" s="42"/>
      <c r="D257" s="225" t="s">
        <v>159</v>
      </c>
      <c r="E257" s="42"/>
      <c r="F257" s="226" t="s">
        <v>1013</v>
      </c>
      <c r="G257" s="42"/>
      <c r="H257" s="42"/>
      <c r="I257" s="222"/>
      <c r="J257" s="42"/>
      <c r="K257" s="42"/>
      <c r="L257" s="46"/>
      <c r="M257" s="223"/>
      <c r="N257" s="224"/>
      <c r="O257" s="87"/>
      <c r="P257" s="87"/>
      <c r="Q257" s="87"/>
      <c r="R257" s="87"/>
      <c r="S257" s="87"/>
      <c r="T257" s="88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159</v>
      </c>
      <c r="AU257" s="19" t="s">
        <v>85</v>
      </c>
    </row>
    <row r="258" s="2" customFormat="1">
      <c r="A258" s="40"/>
      <c r="B258" s="41"/>
      <c r="C258" s="42"/>
      <c r="D258" s="220" t="s">
        <v>168</v>
      </c>
      <c r="E258" s="42"/>
      <c r="F258" s="238" t="s">
        <v>1014</v>
      </c>
      <c r="G258" s="42"/>
      <c r="H258" s="42"/>
      <c r="I258" s="222"/>
      <c r="J258" s="42"/>
      <c r="K258" s="42"/>
      <c r="L258" s="46"/>
      <c r="M258" s="223"/>
      <c r="N258" s="224"/>
      <c r="O258" s="87"/>
      <c r="P258" s="87"/>
      <c r="Q258" s="87"/>
      <c r="R258" s="87"/>
      <c r="S258" s="87"/>
      <c r="T258" s="88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168</v>
      </c>
      <c r="AU258" s="19" t="s">
        <v>85</v>
      </c>
    </row>
    <row r="259" s="2" customFormat="1" ht="16.5" customHeight="1">
      <c r="A259" s="40"/>
      <c r="B259" s="41"/>
      <c r="C259" s="271" t="s">
        <v>484</v>
      </c>
      <c r="D259" s="271" t="s">
        <v>250</v>
      </c>
      <c r="E259" s="272" t="s">
        <v>983</v>
      </c>
      <c r="F259" s="273" t="s">
        <v>984</v>
      </c>
      <c r="G259" s="274" t="s">
        <v>421</v>
      </c>
      <c r="H259" s="275">
        <v>0.017999999999999999</v>
      </c>
      <c r="I259" s="276"/>
      <c r="J259" s="277">
        <f>ROUND(I259*H259,2)</f>
        <v>0</v>
      </c>
      <c r="K259" s="273" t="s">
        <v>154</v>
      </c>
      <c r="L259" s="278"/>
      <c r="M259" s="279" t="s">
        <v>19</v>
      </c>
      <c r="N259" s="280" t="s">
        <v>48</v>
      </c>
      <c r="O259" s="87"/>
      <c r="P259" s="216">
        <f>O259*H259</f>
        <v>0</v>
      </c>
      <c r="Q259" s="216">
        <v>1</v>
      </c>
      <c r="R259" s="216">
        <f>Q259*H259</f>
        <v>0.017999999999999999</v>
      </c>
      <c r="S259" s="216">
        <v>0</v>
      </c>
      <c r="T259" s="217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8" t="s">
        <v>440</v>
      </c>
      <c r="AT259" s="218" t="s">
        <v>250</v>
      </c>
      <c r="AU259" s="218" t="s">
        <v>85</v>
      </c>
      <c r="AY259" s="19" t="s">
        <v>148</v>
      </c>
      <c r="BE259" s="219">
        <f>IF(N259="základní",J259,0)</f>
        <v>0</v>
      </c>
      <c r="BF259" s="219">
        <f>IF(N259="snížená",J259,0)</f>
        <v>0</v>
      </c>
      <c r="BG259" s="219">
        <f>IF(N259="zákl. přenesená",J259,0)</f>
        <v>0</v>
      </c>
      <c r="BH259" s="219">
        <f>IF(N259="sníž. přenesená",J259,0)</f>
        <v>0</v>
      </c>
      <c r="BI259" s="219">
        <f>IF(N259="nulová",J259,0)</f>
        <v>0</v>
      </c>
      <c r="BJ259" s="19" t="s">
        <v>155</v>
      </c>
      <c r="BK259" s="219">
        <f>ROUND(I259*H259,2)</f>
        <v>0</v>
      </c>
      <c r="BL259" s="19" t="s">
        <v>308</v>
      </c>
      <c r="BM259" s="218" t="s">
        <v>1015</v>
      </c>
    </row>
    <row r="260" s="2" customFormat="1">
      <c r="A260" s="40"/>
      <c r="B260" s="41"/>
      <c r="C260" s="42"/>
      <c r="D260" s="220" t="s">
        <v>157</v>
      </c>
      <c r="E260" s="42"/>
      <c r="F260" s="221" t="s">
        <v>984</v>
      </c>
      <c r="G260" s="42"/>
      <c r="H260" s="42"/>
      <c r="I260" s="222"/>
      <c r="J260" s="42"/>
      <c r="K260" s="42"/>
      <c r="L260" s="46"/>
      <c r="M260" s="223"/>
      <c r="N260" s="224"/>
      <c r="O260" s="87"/>
      <c r="P260" s="87"/>
      <c r="Q260" s="87"/>
      <c r="R260" s="87"/>
      <c r="S260" s="87"/>
      <c r="T260" s="88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157</v>
      </c>
      <c r="AU260" s="19" t="s">
        <v>85</v>
      </c>
    </row>
    <row r="261" s="2" customFormat="1">
      <c r="A261" s="40"/>
      <c r="B261" s="41"/>
      <c r="C261" s="42"/>
      <c r="D261" s="220" t="s">
        <v>168</v>
      </c>
      <c r="E261" s="42"/>
      <c r="F261" s="238" t="s">
        <v>986</v>
      </c>
      <c r="G261" s="42"/>
      <c r="H261" s="42"/>
      <c r="I261" s="222"/>
      <c r="J261" s="42"/>
      <c r="K261" s="42"/>
      <c r="L261" s="46"/>
      <c r="M261" s="223"/>
      <c r="N261" s="224"/>
      <c r="O261" s="87"/>
      <c r="P261" s="87"/>
      <c r="Q261" s="87"/>
      <c r="R261" s="87"/>
      <c r="S261" s="87"/>
      <c r="T261" s="88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168</v>
      </c>
      <c r="AU261" s="19" t="s">
        <v>85</v>
      </c>
    </row>
    <row r="262" s="13" customFormat="1">
      <c r="A262" s="13"/>
      <c r="B262" s="227"/>
      <c r="C262" s="228"/>
      <c r="D262" s="220" t="s">
        <v>161</v>
      </c>
      <c r="E262" s="229" t="s">
        <v>19</v>
      </c>
      <c r="F262" s="230" t="s">
        <v>1016</v>
      </c>
      <c r="G262" s="228"/>
      <c r="H262" s="231">
        <v>0.017999999999999999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161</v>
      </c>
      <c r="AU262" s="237" t="s">
        <v>85</v>
      </c>
      <c r="AV262" s="13" t="s">
        <v>85</v>
      </c>
      <c r="AW262" s="13" t="s">
        <v>36</v>
      </c>
      <c r="AX262" s="13" t="s">
        <v>83</v>
      </c>
      <c r="AY262" s="237" t="s">
        <v>148</v>
      </c>
    </row>
    <row r="263" s="2" customFormat="1" ht="16.5" customHeight="1">
      <c r="A263" s="40"/>
      <c r="B263" s="41"/>
      <c r="C263" s="207" t="s">
        <v>493</v>
      </c>
      <c r="D263" s="207" t="s">
        <v>150</v>
      </c>
      <c r="E263" s="208" t="s">
        <v>1017</v>
      </c>
      <c r="F263" s="209" t="s">
        <v>1018</v>
      </c>
      <c r="G263" s="210" t="s">
        <v>421</v>
      </c>
      <c r="H263" s="211">
        <v>0.217</v>
      </c>
      <c r="I263" s="212"/>
      <c r="J263" s="213">
        <f>ROUND(I263*H263,2)</f>
        <v>0</v>
      </c>
      <c r="K263" s="209" t="s">
        <v>154</v>
      </c>
      <c r="L263" s="46"/>
      <c r="M263" s="214" t="s">
        <v>19</v>
      </c>
      <c r="N263" s="215" t="s">
        <v>48</v>
      </c>
      <c r="O263" s="87"/>
      <c r="P263" s="216">
        <f>O263*H263</f>
        <v>0</v>
      </c>
      <c r="Q263" s="216">
        <v>0</v>
      </c>
      <c r="R263" s="216">
        <f>Q263*H263</f>
        <v>0</v>
      </c>
      <c r="S263" s="216">
        <v>0</v>
      </c>
      <c r="T263" s="217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8" t="s">
        <v>308</v>
      </c>
      <c r="AT263" s="218" t="s">
        <v>150</v>
      </c>
      <c r="AU263" s="218" t="s">
        <v>85</v>
      </c>
      <c r="AY263" s="19" t="s">
        <v>148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9" t="s">
        <v>155</v>
      </c>
      <c r="BK263" s="219">
        <f>ROUND(I263*H263,2)</f>
        <v>0</v>
      </c>
      <c r="BL263" s="19" t="s">
        <v>308</v>
      </c>
      <c r="BM263" s="218" t="s">
        <v>1019</v>
      </c>
    </row>
    <row r="264" s="2" customFormat="1">
      <c r="A264" s="40"/>
      <c r="B264" s="41"/>
      <c r="C264" s="42"/>
      <c r="D264" s="220" t="s">
        <v>157</v>
      </c>
      <c r="E264" s="42"/>
      <c r="F264" s="221" t="s">
        <v>1020</v>
      </c>
      <c r="G264" s="42"/>
      <c r="H264" s="42"/>
      <c r="I264" s="222"/>
      <c r="J264" s="42"/>
      <c r="K264" s="42"/>
      <c r="L264" s="46"/>
      <c r="M264" s="223"/>
      <c r="N264" s="224"/>
      <c r="O264" s="87"/>
      <c r="P264" s="87"/>
      <c r="Q264" s="87"/>
      <c r="R264" s="87"/>
      <c r="S264" s="87"/>
      <c r="T264" s="88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157</v>
      </c>
      <c r="AU264" s="19" t="s">
        <v>85</v>
      </c>
    </row>
    <row r="265" s="2" customFormat="1">
      <c r="A265" s="40"/>
      <c r="B265" s="41"/>
      <c r="C265" s="42"/>
      <c r="D265" s="225" t="s">
        <v>159</v>
      </c>
      <c r="E265" s="42"/>
      <c r="F265" s="226" t="s">
        <v>1021</v>
      </c>
      <c r="G265" s="42"/>
      <c r="H265" s="42"/>
      <c r="I265" s="222"/>
      <c r="J265" s="42"/>
      <c r="K265" s="42"/>
      <c r="L265" s="46"/>
      <c r="M265" s="223"/>
      <c r="N265" s="224"/>
      <c r="O265" s="87"/>
      <c r="P265" s="87"/>
      <c r="Q265" s="87"/>
      <c r="R265" s="87"/>
      <c r="S265" s="87"/>
      <c r="T265" s="88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159</v>
      </c>
      <c r="AU265" s="19" t="s">
        <v>85</v>
      </c>
    </row>
    <row r="266" s="12" customFormat="1" ht="22.8" customHeight="1">
      <c r="A266" s="12"/>
      <c r="B266" s="191"/>
      <c r="C266" s="192"/>
      <c r="D266" s="193" t="s">
        <v>74</v>
      </c>
      <c r="E266" s="205" t="s">
        <v>725</v>
      </c>
      <c r="F266" s="205" t="s">
        <v>726</v>
      </c>
      <c r="G266" s="192"/>
      <c r="H266" s="192"/>
      <c r="I266" s="195"/>
      <c r="J266" s="206">
        <f>BK266</f>
        <v>0</v>
      </c>
      <c r="K266" s="192"/>
      <c r="L266" s="197"/>
      <c r="M266" s="198"/>
      <c r="N266" s="199"/>
      <c r="O266" s="199"/>
      <c r="P266" s="200">
        <f>SUM(P267:P298)</f>
        <v>0</v>
      </c>
      <c r="Q266" s="199"/>
      <c r="R266" s="200">
        <f>SUM(R267:R298)</f>
        <v>12.637520309999998</v>
      </c>
      <c r="S266" s="199"/>
      <c r="T266" s="201">
        <f>SUM(T267:T298)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2" t="s">
        <v>85</v>
      </c>
      <c r="AT266" s="203" t="s">
        <v>74</v>
      </c>
      <c r="AU266" s="203" t="s">
        <v>83</v>
      </c>
      <c r="AY266" s="202" t="s">
        <v>148</v>
      </c>
      <c r="BK266" s="204">
        <f>SUM(BK267:BK298)</f>
        <v>0</v>
      </c>
    </row>
    <row r="267" s="2" customFormat="1" ht="16.5" customHeight="1">
      <c r="A267" s="40"/>
      <c r="B267" s="41"/>
      <c r="C267" s="207" t="s">
        <v>501</v>
      </c>
      <c r="D267" s="207" t="s">
        <v>150</v>
      </c>
      <c r="E267" s="208" t="s">
        <v>1022</v>
      </c>
      <c r="F267" s="209" t="s">
        <v>1023</v>
      </c>
      <c r="G267" s="210" t="s">
        <v>311</v>
      </c>
      <c r="H267" s="211">
        <v>24.178000000000001</v>
      </c>
      <c r="I267" s="212"/>
      <c r="J267" s="213">
        <f>ROUND(I267*H267,2)</f>
        <v>0</v>
      </c>
      <c r="K267" s="209" t="s">
        <v>154</v>
      </c>
      <c r="L267" s="46"/>
      <c r="M267" s="214" t="s">
        <v>19</v>
      </c>
      <c r="N267" s="215" t="s">
        <v>48</v>
      </c>
      <c r="O267" s="87"/>
      <c r="P267" s="216">
        <f>O267*H267</f>
        <v>0</v>
      </c>
      <c r="Q267" s="216">
        <v>6.9999999999999994E-05</v>
      </c>
      <c r="R267" s="216">
        <f>Q267*H267</f>
        <v>0.00169246</v>
      </c>
      <c r="S267" s="216">
        <v>0</v>
      </c>
      <c r="T267" s="217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8" t="s">
        <v>308</v>
      </c>
      <c r="AT267" s="218" t="s">
        <v>150</v>
      </c>
      <c r="AU267" s="218" t="s">
        <v>85</v>
      </c>
      <c r="AY267" s="19" t="s">
        <v>148</v>
      </c>
      <c r="BE267" s="219">
        <f>IF(N267="základní",J267,0)</f>
        <v>0</v>
      </c>
      <c r="BF267" s="219">
        <f>IF(N267="snížená",J267,0)</f>
        <v>0</v>
      </c>
      <c r="BG267" s="219">
        <f>IF(N267="zákl. přenesená",J267,0)</f>
        <v>0</v>
      </c>
      <c r="BH267" s="219">
        <f>IF(N267="sníž. přenesená",J267,0)</f>
        <v>0</v>
      </c>
      <c r="BI267" s="219">
        <f>IF(N267="nulová",J267,0)</f>
        <v>0</v>
      </c>
      <c r="BJ267" s="19" t="s">
        <v>155</v>
      </c>
      <c r="BK267" s="219">
        <f>ROUND(I267*H267,2)</f>
        <v>0</v>
      </c>
      <c r="BL267" s="19" t="s">
        <v>308</v>
      </c>
      <c r="BM267" s="218" t="s">
        <v>1024</v>
      </c>
    </row>
    <row r="268" s="2" customFormat="1">
      <c r="A268" s="40"/>
      <c r="B268" s="41"/>
      <c r="C268" s="42"/>
      <c r="D268" s="220" t="s">
        <v>157</v>
      </c>
      <c r="E268" s="42"/>
      <c r="F268" s="221" t="s">
        <v>1025</v>
      </c>
      <c r="G268" s="42"/>
      <c r="H268" s="42"/>
      <c r="I268" s="222"/>
      <c r="J268" s="42"/>
      <c r="K268" s="42"/>
      <c r="L268" s="46"/>
      <c r="M268" s="223"/>
      <c r="N268" s="224"/>
      <c r="O268" s="87"/>
      <c r="P268" s="87"/>
      <c r="Q268" s="87"/>
      <c r="R268" s="87"/>
      <c r="S268" s="87"/>
      <c r="T268" s="88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157</v>
      </c>
      <c r="AU268" s="19" t="s">
        <v>85</v>
      </c>
    </row>
    <row r="269" s="2" customFormat="1">
      <c r="A269" s="40"/>
      <c r="B269" s="41"/>
      <c r="C269" s="42"/>
      <c r="D269" s="225" t="s">
        <v>159</v>
      </c>
      <c r="E269" s="42"/>
      <c r="F269" s="226" t="s">
        <v>1026</v>
      </c>
      <c r="G269" s="42"/>
      <c r="H269" s="42"/>
      <c r="I269" s="222"/>
      <c r="J269" s="42"/>
      <c r="K269" s="42"/>
      <c r="L269" s="46"/>
      <c r="M269" s="223"/>
      <c r="N269" s="224"/>
      <c r="O269" s="87"/>
      <c r="P269" s="87"/>
      <c r="Q269" s="87"/>
      <c r="R269" s="87"/>
      <c r="S269" s="87"/>
      <c r="T269" s="88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159</v>
      </c>
      <c r="AU269" s="19" t="s">
        <v>85</v>
      </c>
    </row>
    <row r="270" s="13" customFormat="1">
      <c r="A270" s="13"/>
      <c r="B270" s="227"/>
      <c r="C270" s="228"/>
      <c r="D270" s="220" t="s">
        <v>161</v>
      </c>
      <c r="E270" s="229" t="s">
        <v>19</v>
      </c>
      <c r="F270" s="230" t="s">
        <v>1027</v>
      </c>
      <c r="G270" s="228"/>
      <c r="H270" s="231">
        <v>10.048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161</v>
      </c>
      <c r="AU270" s="237" t="s">
        <v>85</v>
      </c>
      <c r="AV270" s="13" t="s">
        <v>85</v>
      </c>
      <c r="AW270" s="13" t="s">
        <v>36</v>
      </c>
      <c r="AX270" s="13" t="s">
        <v>75</v>
      </c>
      <c r="AY270" s="237" t="s">
        <v>148</v>
      </c>
    </row>
    <row r="271" s="13" customFormat="1">
      <c r="A271" s="13"/>
      <c r="B271" s="227"/>
      <c r="C271" s="228"/>
      <c r="D271" s="220" t="s">
        <v>161</v>
      </c>
      <c r="E271" s="229" t="s">
        <v>19</v>
      </c>
      <c r="F271" s="230" t="s">
        <v>1028</v>
      </c>
      <c r="G271" s="228"/>
      <c r="H271" s="231">
        <v>14.130000000000001</v>
      </c>
      <c r="I271" s="232"/>
      <c r="J271" s="228"/>
      <c r="K271" s="228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161</v>
      </c>
      <c r="AU271" s="237" t="s">
        <v>85</v>
      </c>
      <c r="AV271" s="13" t="s">
        <v>85</v>
      </c>
      <c r="AW271" s="13" t="s">
        <v>36</v>
      </c>
      <c r="AX271" s="13" t="s">
        <v>75</v>
      </c>
      <c r="AY271" s="237" t="s">
        <v>148</v>
      </c>
    </row>
    <row r="272" s="14" customFormat="1">
      <c r="A272" s="14"/>
      <c r="B272" s="239"/>
      <c r="C272" s="240"/>
      <c r="D272" s="220" t="s">
        <v>161</v>
      </c>
      <c r="E272" s="241" t="s">
        <v>19</v>
      </c>
      <c r="F272" s="242" t="s">
        <v>181</v>
      </c>
      <c r="G272" s="240"/>
      <c r="H272" s="243">
        <v>24.178000000000001</v>
      </c>
      <c r="I272" s="244"/>
      <c r="J272" s="240"/>
      <c r="K272" s="240"/>
      <c r="L272" s="245"/>
      <c r="M272" s="246"/>
      <c r="N272" s="247"/>
      <c r="O272" s="247"/>
      <c r="P272" s="247"/>
      <c r="Q272" s="247"/>
      <c r="R272" s="247"/>
      <c r="S272" s="247"/>
      <c r="T272" s="24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9" t="s">
        <v>161</v>
      </c>
      <c r="AU272" s="249" t="s">
        <v>85</v>
      </c>
      <c r="AV272" s="14" t="s">
        <v>155</v>
      </c>
      <c r="AW272" s="14" t="s">
        <v>36</v>
      </c>
      <c r="AX272" s="14" t="s">
        <v>83</v>
      </c>
      <c r="AY272" s="249" t="s">
        <v>148</v>
      </c>
    </row>
    <row r="273" s="2" customFormat="1" ht="16.5" customHeight="1">
      <c r="A273" s="40"/>
      <c r="B273" s="41"/>
      <c r="C273" s="207" t="s">
        <v>511</v>
      </c>
      <c r="D273" s="207" t="s">
        <v>150</v>
      </c>
      <c r="E273" s="208" t="s">
        <v>1029</v>
      </c>
      <c r="F273" s="209" t="s">
        <v>1030</v>
      </c>
      <c r="G273" s="210" t="s">
        <v>311</v>
      </c>
      <c r="H273" s="211">
        <v>37.68</v>
      </c>
      <c r="I273" s="212"/>
      <c r="J273" s="213">
        <f>ROUND(I273*H273,2)</f>
        <v>0</v>
      </c>
      <c r="K273" s="209" t="s">
        <v>154</v>
      </c>
      <c r="L273" s="46"/>
      <c r="M273" s="214" t="s">
        <v>19</v>
      </c>
      <c r="N273" s="215" t="s">
        <v>48</v>
      </c>
      <c r="O273" s="87"/>
      <c r="P273" s="216">
        <f>O273*H273</f>
        <v>0</v>
      </c>
      <c r="Q273" s="216">
        <v>6.0000000000000002E-05</v>
      </c>
      <c r="R273" s="216">
        <f>Q273*H273</f>
        <v>0.0022607999999999999</v>
      </c>
      <c r="S273" s="216">
        <v>0</v>
      </c>
      <c r="T273" s="217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8" t="s">
        <v>308</v>
      </c>
      <c r="AT273" s="218" t="s">
        <v>150</v>
      </c>
      <c r="AU273" s="218" t="s">
        <v>85</v>
      </c>
      <c r="AY273" s="19" t="s">
        <v>148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9" t="s">
        <v>155</v>
      </c>
      <c r="BK273" s="219">
        <f>ROUND(I273*H273,2)</f>
        <v>0</v>
      </c>
      <c r="BL273" s="19" t="s">
        <v>308</v>
      </c>
      <c r="BM273" s="218" t="s">
        <v>1031</v>
      </c>
    </row>
    <row r="274" s="2" customFormat="1">
      <c r="A274" s="40"/>
      <c r="B274" s="41"/>
      <c r="C274" s="42"/>
      <c r="D274" s="220" t="s">
        <v>157</v>
      </c>
      <c r="E274" s="42"/>
      <c r="F274" s="221" t="s">
        <v>1032</v>
      </c>
      <c r="G274" s="42"/>
      <c r="H274" s="42"/>
      <c r="I274" s="222"/>
      <c r="J274" s="42"/>
      <c r="K274" s="42"/>
      <c r="L274" s="46"/>
      <c r="M274" s="223"/>
      <c r="N274" s="224"/>
      <c r="O274" s="87"/>
      <c r="P274" s="87"/>
      <c r="Q274" s="87"/>
      <c r="R274" s="87"/>
      <c r="S274" s="87"/>
      <c r="T274" s="88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157</v>
      </c>
      <c r="AU274" s="19" t="s">
        <v>85</v>
      </c>
    </row>
    <row r="275" s="2" customFormat="1">
      <c r="A275" s="40"/>
      <c r="B275" s="41"/>
      <c r="C275" s="42"/>
      <c r="D275" s="225" t="s">
        <v>159</v>
      </c>
      <c r="E275" s="42"/>
      <c r="F275" s="226" t="s">
        <v>1033</v>
      </c>
      <c r="G275" s="42"/>
      <c r="H275" s="42"/>
      <c r="I275" s="222"/>
      <c r="J275" s="42"/>
      <c r="K275" s="42"/>
      <c r="L275" s="46"/>
      <c r="M275" s="223"/>
      <c r="N275" s="224"/>
      <c r="O275" s="87"/>
      <c r="P275" s="87"/>
      <c r="Q275" s="87"/>
      <c r="R275" s="87"/>
      <c r="S275" s="87"/>
      <c r="T275" s="88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159</v>
      </c>
      <c r="AU275" s="19" t="s">
        <v>85</v>
      </c>
    </row>
    <row r="276" s="13" customFormat="1">
      <c r="A276" s="13"/>
      <c r="B276" s="227"/>
      <c r="C276" s="228"/>
      <c r="D276" s="220" t="s">
        <v>161</v>
      </c>
      <c r="E276" s="229" t="s">
        <v>19</v>
      </c>
      <c r="F276" s="230" t="s">
        <v>1034</v>
      </c>
      <c r="G276" s="228"/>
      <c r="H276" s="231">
        <v>37.68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161</v>
      </c>
      <c r="AU276" s="237" t="s">
        <v>85</v>
      </c>
      <c r="AV276" s="13" t="s">
        <v>85</v>
      </c>
      <c r="AW276" s="13" t="s">
        <v>36</v>
      </c>
      <c r="AX276" s="13" t="s">
        <v>83</v>
      </c>
      <c r="AY276" s="237" t="s">
        <v>148</v>
      </c>
    </row>
    <row r="277" s="2" customFormat="1" ht="16.5" customHeight="1">
      <c r="A277" s="40"/>
      <c r="B277" s="41"/>
      <c r="C277" s="207" t="s">
        <v>522</v>
      </c>
      <c r="D277" s="207" t="s">
        <v>150</v>
      </c>
      <c r="E277" s="208" t="s">
        <v>1035</v>
      </c>
      <c r="F277" s="209" t="s">
        <v>1036</v>
      </c>
      <c r="G277" s="210" t="s">
        <v>311</v>
      </c>
      <c r="H277" s="211">
        <v>56.520000000000003</v>
      </c>
      <c r="I277" s="212"/>
      <c r="J277" s="213">
        <f>ROUND(I277*H277,2)</f>
        <v>0</v>
      </c>
      <c r="K277" s="209" t="s">
        <v>154</v>
      </c>
      <c r="L277" s="46"/>
      <c r="M277" s="214" t="s">
        <v>19</v>
      </c>
      <c r="N277" s="215" t="s">
        <v>48</v>
      </c>
      <c r="O277" s="87"/>
      <c r="P277" s="216">
        <f>O277*H277</f>
        <v>0</v>
      </c>
      <c r="Q277" s="216">
        <v>6.0000000000000002E-05</v>
      </c>
      <c r="R277" s="216">
        <f>Q277*H277</f>
        <v>0.0033912000000000005</v>
      </c>
      <c r="S277" s="216">
        <v>0</v>
      </c>
      <c r="T277" s="217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8" t="s">
        <v>308</v>
      </c>
      <c r="AT277" s="218" t="s">
        <v>150</v>
      </c>
      <c r="AU277" s="218" t="s">
        <v>85</v>
      </c>
      <c r="AY277" s="19" t="s">
        <v>148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19" t="s">
        <v>155</v>
      </c>
      <c r="BK277" s="219">
        <f>ROUND(I277*H277,2)</f>
        <v>0</v>
      </c>
      <c r="BL277" s="19" t="s">
        <v>308</v>
      </c>
      <c r="BM277" s="218" t="s">
        <v>1037</v>
      </c>
    </row>
    <row r="278" s="2" customFormat="1">
      <c r="A278" s="40"/>
      <c r="B278" s="41"/>
      <c r="C278" s="42"/>
      <c r="D278" s="220" t="s">
        <v>157</v>
      </c>
      <c r="E278" s="42"/>
      <c r="F278" s="221" t="s">
        <v>1038</v>
      </c>
      <c r="G278" s="42"/>
      <c r="H278" s="42"/>
      <c r="I278" s="222"/>
      <c r="J278" s="42"/>
      <c r="K278" s="42"/>
      <c r="L278" s="46"/>
      <c r="M278" s="223"/>
      <c r="N278" s="224"/>
      <c r="O278" s="87"/>
      <c r="P278" s="87"/>
      <c r="Q278" s="87"/>
      <c r="R278" s="87"/>
      <c r="S278" s="87"/>
      <c r="T278" s="88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157</v>
      </c>
      <c r="AU278" s="19" t="s">
        <v>85</v>
      </c>
    </row>
    <row r="279" s="2" customFormat="1">
      <c r="A279" s="40"/>
      <c r="B279" s="41"/>
      <c r="C279" s="42"/>
      <c r="D279" s="225" t="s">
        <v>159</v>
      </c>
      <c r="E279" s="42"/>
      <c r="F279" s="226" t="s">
        <v>1039</v>
      </c>
      <c r="G279" s="42"/>
      <c r="H279" s="42"/>
      <c r="I279" s="222"/>
      <c r="J279" s="42"/>
      <c r="K279" s="42"/>
      <c r="L279" s="46"/>
      <c r="M279" s="223"/>
      <c r="N279" s="224"/>
      <c r="O279" s="87"/>
      <c r="P279" s="87"/>
      <c r="Q279" s="87"/>
      <c r="R279" s="87"/>
      <c r="S279" s="87"/>
      <c r="T279" s="88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159</v>
      </c>
      <c r="AU279" s="19" t="s">
        <v>85</v>
      </c>
    </row>
    <row r="280" s="13" customFormat="1">
      <c r="A280" s="13"/>
      <c r="B280" s="227"/>
      <c r="C280" s="228"/>
      <c r="D280" s="220" t="s">
        <v>161</v>
      </c>
      <c r="E280" s="229" t="s">
        <v>19</v>
      </c>
      <c r="F280" s="230" t="s">
        <v>1040</v>
      </c>
      <c r="G280" s="228"/>
      <c r="H280" s="231">
        <v>56.520000000000003</v>
      </c>
      <c r="I280" s="232"/>
      <c r="J280" s="228"/>
      <c r="K280" s="228"/>
      <c r="L280" s="233"/>
      <c r="M280" s="234"/>
      <c r="N280" s="235"/>
      <c r="O280" s="235"/>
      <c r="P280" s="235"/>
      <c r="Q280" s="235"/>
      <c r="R280" s="235"/>
      <c r="S280" s="235"/>
      <c r="T280" s="236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7" t="s">
        <v>161</v>
      </c>
      <c r="AU280" s="237" t="s">
        <v>85</v>
      </c>
      <c r="AV280" s="13" t="s">
        <v>85</v>
      </c>
      <c r="AW280" s="13" t="s">
        <v>36</v>
      </c>
      <c r="AX280" s="13" t="s">
        <v>83</v>
      </c>
      <c r="AY280" s="237" t="s">
        <v>148</v>
      </c>
    </row>
    <row r="281" s="2" customFormat="1" ht="16.5" customHeight="1">
      <c r="A281" s="40"/>
      <c r="B281" s="41"/>
      <c r="C281" s="207" t="s">
        <v>531</v>
      </c>
      <c r="D281" s="207" t="s">
        <v>150</v>
      </c>
      <c r="E281" s="208" t="s">
        <v>1041</v>
      </c>
      <c r="F281" s="209" t="s">
        <v>1042</v>
      </c>
      <c r="G281" s="210" t="s">
        <v>311</v>
      </c>
      <c r="H281" s="211">
        <v>4501.8239999999996</v>
      </c>
      <c r="I281" s="212"/>
      <c r="J281" s="213">
        <f>ROUND(I281*H281,2)</f>
        <v>0</v>
      </c>
      <c r="K281" s="209" t="s">
        <v>154</v>
      </c>
      <c r="L281" s="46"/>
      <c r="M281" s="214" t="s">
        <v>19</v>
      </c>
      <c r="N281" s="215" t="s">
        <v>48</v>
      </c>
      <c r="O281" s="87"/>
      <c r="P281" s="216">
        <f>O281*H281</f>
        <v>0</v>
      </c>
      <c r="Q281" s="216">
        <v>5.0000000000000002E-05</v>
      </c>
      <c r="R281" s="216">
        <f>Q281*H281</f>
        <v>0.22509119999999999</v>
      </c>
      <c r="S281" s="216">
        <v>0</v>
      </c>
      <c r="T281" s="217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8" t="s">
        <v>308</v>
      </c>
      <c r="AT281" s="218" t="s">
        <v>150</v>
      </c>
      <c r="AU281" s="218" t="s">
        <v>85</v>
      </c>
      <c r="AY281" s="19" t="s">
        <v>148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9" t="s">
        <v>155</v>
      </c>
      <c r="BK281" s="219">
        <f>ROUND(I281*H281,2)</f>
        <v>0</v>
      </c>
      <c r="BL281" s="19" t="s">
        <v>308</v>
      </c>
      <c r="BM281" s="218" t="s">
        <v>1043</v>
      </c>
    </row>
    <row r="282" s="2" customFormat="1">
      <c r="A282" s="40"/>
      <c r="B282" s="41"/>
      <c r="C282" s="42"/>
      <c r="D282" s="220" t="s">
        <v>157</v>
      </c>
      <c r="E282" s="42"/>
      <c r="F282" s="221" t="s">
        <v>1044</v>
      </c>
      <c r="G282" s="42"/>
      <c r="H282" s="42"/>
      <c r="I282" s="222"/>
      <c r="J282" s="42"/>
      <c r="K282" s="42"/>
      <c r="L282" s="46"/>
      <c r="M282" s="223"/>
      <c r="N282" s="224"/>
      <c r="O282" s="87"/>
      <c r="P282" s="87"/>
      <c r="Q282" s="87"/>
      <c r="R282" s="87"/>
      <c r="S282" s="87"/>
      <c r="T282" s="88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157</v>
      </c>
      <c r="AU282" s="19" t="s">
        <v>85</v>
      </c>
    </row>
    <row r="283" s="2" customFormat="1">
      <c r="A283" s="40"/>
      <c r="B283" s="41"/>
      <c r="C283" s="42"/>
      <c r="D283" s="225" t="s">
        <v>159</v>
      </c>
      <c r="E283" s="42"/>
      <c r="F283" s="226" t="s">
        <v>1045</v>
      </c>
      <c r="G283" s="42"/>
      <c r="H283" s="42"/>
      <c r="I283" s="222"/>
      <c r="J283" s="42"/>
      <c r="K283" s="42"/>
      <c r="L283" s="46"/>
      <c r="M283" s="223"/>
      <c r="N283" s="224"/>
      <c r="O283" s="87"/>
      <c r="P283" s="87"/>
      <c r="Q283" s="87"/>
      <c r="R283" s="87"/>
      <c r="S283" s="87"/>
      <c r="T283" s="88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159</v>
      </c>
      <c r="AU283" s="19" t="s">
        <v>85</v>
      </c>
    </row>
    <row r="284" s="13" customFormat="1">
      <c r="A284" s="13"/>
      <c r="B284" s="227"/>
      <c r="C284" s="228"/>
      <c r="D284" s="220" t="s">
        <v>161</v>
      </c>
      <c r="E284" s="229" t="s">
        <v>19</v>
      </c>
      <c r="F284" s="230" t="s">
        <v>1046</v>
      </c>
      <c r="G284" s="228"/>
      <c r="H284" s="231">
        <v>1374.384</v>
      </c>
      <c r="I284" s="232"/>
      <c r="J284" s="228"/>
      <c r="K284" s="228"/>
      <c r="L284" s="233"/>
      <c r="M284" s="234"/>
      <c r="N284" s="235"/>
      <c r="O284" s="235"/>
      <c r="P284" s="235"/>
      <c r="Q284" s="235"/>
      <c r="R284" s="235"/>
      <c r="S284" s="235"/>
      <c r="T284" s="236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7" t="s">
        <v>161</v>
      </c>
      <c r="AU284" s="237" t="s">
        <v>85</v>
      </c>
      <c r="AV284" s="13" t="s">
        <v>85</v>
      </c>
      <c r="AW284" s="13" t="s">
        <v>36</v>
      </c>
      <c r="AX284" s="13" t="s">
        <v>75</v>
      </c>
      <c r="AY284" s="237" t="s">
        <v>148</v>
      </c>
    </row>
    <row r="285" s="13" customFormat="1">
      <c r="A285" s="13"/>
      <c r="B285" s="227"/>
      <c r="C285" s="228"/>
      <c r="D285" s="220" t="s">
        <v>161</v>
      </c>
      <c r="E285" s="229" t="s">
        <v>19</v>
      </c>
      <c r="F285" s="230" t="s">
        <v>1047</v>
      </c>
      <c r="G285" s="228"/>
      <c r="H285" s="231">
        <v>3127.4400000000001</v>
      </c>
      <c r="I285" s="232"/>
      <c r="J285" s="228"/>
      <c r="K285" s="228"/>
      <c r="L285" s="233"/>
      <c r="M285" s="234"/>
      <c r="N285" s="235"/>
      <c r="O285" s="235"/>
      <c r="P285" s="235"/>
      <c r="Q285" s="235"/>
      <c r="R285" s="235"/>
      <c r="S285" s="235"/>
      <c r="T285" s="236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7" t="s">
        <v>161</v>
      </c>
      <c r="AU285" s="237" t="s">
        <v>85</v>
      </c>
      <c r="AV285" s="13" t="s">
        <v>85</v>
      </c>
      <c r="AW285" s="13" t="s">
        <v>36</v>
      </c>
      <c r="AX285" s="13" t="s">
        <v>75</v>
      </c>
      <c r="AY285" s="237" t="s">
        <v>148</v>
      </c>
    </row>
    <row r="286" s="14" customFormat="1">
      <c r="A286" s="14"/>
      <c r="B286" s="239"/>
      <c r="C286" s="240"/>
      <c r="D286" s="220" t="s">
        <v>161</v>
      </c>
      <c r="E286" s="241" t="s">
        <v>19</v>
      </c>
      <c r="F286" s="242" t="s">
        <v>181</v>
      </c>
      <c r="G286" s="240"/>
      <c r="H286" s="243">
        <v>4501.8239999999996</v>
      </c>
      <c r="I286" s="244"/>
      <c r="J286" s="240"/>
      <c r="K286" s="240"/>
      <c r="L286" s="245"/>
      <c r="M286" s="246"/>
      <c r="N286" s="247"/>
      <c r="O286" s="247"/>
      <c r="P286" s="247"/>
      <c r="Q286" s="247"/>
      <c r="R286" s="247"/>
      <c r="S286" s="247"/>
      <c r="T286" s="24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49" t="s">
        <v>161</v>
      </c>
      <c r="AU286" s="249" t="s">
        <v>85</v>
      </c>
      <c r="AV286" s="14" t="s">
        <v>155</v>
      </c>
      <c r="AW286" s="14" t="s">
        <v>36</v>
      </c>
      <c r="AX286" s="14" t="s">
        <v>83</v>
      </c>
      <c r="AY286" s="249" t="s">
        <v>148</v>
      </c>
    </row>
    <row r="287" s="2" customFormat="1" ht="16.5" customHeight="1">
      <c r="A287" s="40"/>
      <c r="B287" s="41"/>
      <c r="C287" s="207" t="s">
        <v>536</v>
      </c>
      <c r="D287" s="207" t="s">
        <v>150</v>
      </c>
      <c r="E287" s="208" t="s">
        <v>1048</v>
      </c>
      <c r="F287" s="209" t="s">
        <v>1049</v>
      </c>
      <c r="G287" s="210" t="s">
        <v>311</v>
      </c>
      <c r="H287" s="211">
        <v>7189.2330000000002</v>
      </c>
      <c r="I287" s="212"/>
      <c r="J287" s="213">
        <f>ROUND(I287*H287,2)</f>
        <v>0</v>
      </c>
      <c r="K287" s="209" t="s">
        <v>154</v>
      </c>
      <c r="L287" s="46"/>
      <c r="M287" s="214" t="s">
        <v>19</v>
      </c>
      <c r="N287" s="215" t="s">
        <v>48</v>
      </c>
      <c r="O287" s="87"/>
      <c r="P287" s="216">
        <f>O287*H287</f>
        <v>0</v>
      </c>
      <c r="Q287" s="216">
        <v>5.0000000000000002E-05</v>
      </c>
      <c r="R287" s="216">
        <f>Q287*H287</f>
        <v>0.35946165000000002</v>
      </c>
      <c r="S287" s="216">
        <v>0</v>
      </c>
      <c r="T287" s="217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8" t="s">
        <v>308</v>
      </c>
      <c r="AT287" s="218" t="s">
        <v>150</v>
      </c>
      <c r="AU287" s="218" t="s">
        <v>85</v>
      </c>
      <c r="AY287" s="19" t="s">
        <v>148</v>
      </c>
      <c r="BE287" s="219">
        <f>IF(N287="základní",J287,0)</f>
        <v>0</v>
      </c>
      <c r="BF287" s="219">
        <f>IF(N287="snížená",J287,0)</f>
        <v>0</v>
      </c>
      <c r="BG287" s="219">
        <f>IF(N287="zákl. přenesená",J287,0)</f>
        <v>0</v>
      </c>
      <c r="BH287" s="219">
        <f>IF(N287="sníž. přenesená",J287,0)</f>
        <v>0</v>
      </c>
      <c r="BI287" s="219">
        <f>IF(N287="nulová",J287,0)</f>
        <v>0</v>
      </c>
      <c r="BJ287" s="19" t="s">
        <v>155</v>
      </c>
      <c r="BK287" s="219">
        <f>ROUND(I287*H287,2)</f>
        <v>0</v>
      </c>
      <c r="BL287" s="19" t="s">
        <v>308</v>
      </c>
      <c r="BM287" s="218" t="s">
        <v>1050</v>
      </c>
    </row>
    <row r="288" s="2" customFormat="1">
      <c r="A288" s="40"/>
      <c r="B288" s="41"/>
      <c r="C288" s="42"/>
      <c r="D288" s="220" t="s">
        <v>157</v>
      </c>
      <c r="E288" s="42"/>
      <c r="F288" s="221" t="s">
        <v>1051</v>
      </c>
      <c r="G288" s="42"/>
      <c r="H288" s="42"/>
      <c r="I288" s="222"/>
      <c r="J288" s="42"/>
      <c r="K288" s="42"/>
      <c r="L288" s="46"/>
      <c r="M288" s="223"/>
      <c r="N288" s="224"/>
      <c r="O288" s="87"/>
      <c r="P288" s="87"/>
      <c r="Q288" s="87"/>
      <c r="R288" s="87"/>
      <c r="S288" s="87"/>
      <c r="T288" s="88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157</v>
      </c>
      <c r="AU288" s="19" t="s">
        <v>85</v>
      </c>
    </row>
    <row r="289" s="2" customFormat="1">
      <c r="A289" s="40"/>
      <c r="B289" s="41"/>
      <c r="C289" s="42"/>
      <c r="D289" s="225" t="s">
        <v>159</v>
      </c>
      <c r="E289" s="42"/>
      <c r="F289" s="226" t="s">
        <v>1052</v>
      </c>
      <c r="G289" s="42"/>
      <c r="H289" s="42"/>
      <c r="I289" s="222"/>
      <c r="J289" s="42"/>
      <c r="K289" s="42"/>
      <c r="L289" s="46"/>
      <c r="M289" s="223"/>
      <c r="N289" s="224"/>
      <c r="O289" s="87"/>
      <c r="P289" s="87"/>
      <c r="Q289" s="87"/>
      <c r="R289" s="87"/>
      <c r="S289" s="87"/>
      <c r="T289" s="88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159</v>
      </c>
      <c r="AU289" s="19" t="s">
        <v>85</v>
      </c>
    </row>
    <row r="290" s="13" customFormat="1">
      <c r="A290" s="13"/>
      <c r="B290" s="227"/>
      <c r="C290" s="228"/>
      <c r="D290" s="220" t="s">
        <v>161</v>
      </c>
      <c r="E290" s="229" t="s">
        <v>19</v>
      </c>
      <c r="F290" s="230" t="s">
        <v>1053</v>
      </c>
      <c r="G290" s="228"/>
      <c r="H290" s="231">
        <v>2315.5329999999999</v>
      </c>
      <c r="I290" s="232"/>
      <c r="J290" s="228"/>
      <c r="K290" s="228"/>
      <c r="L290" s="233"/>
      <c r="M290" s="234"/>
      <c r="N290" s="235"/>
      <c r="O290" s="235"/>
      <c r="P290" s="235"/>
      <c r="Q290" s="235"/>
      <c r="R290" s="235"/>
      <c r="S290" s="235"/>
      <c r="T290" s="236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7" t="s">
        <v>161</v>
      </c>
      <c r="AU290" s="237" t="s">
        <v>85</v>
      </c>
      <c r="AV290" s="13" t="s">
        <v>85</v>
      </c>
      <c r="AW290" s="13" t="s">
        <v>36</v>
      </c>
      <c r="AX290" s="13" t="s">
        <v>75</v>
      </c>
      <c r="AY290" s="237" t="s">
        <v>148</v>
      </c>
    </row>
    <row r="291" s="13" customFormat="1">
      <c r="A291" s="13"/>
      <c r="B291" s="227"/>
      <c r="C291" s="228"/>
      <c r="D291" s="220" t="s">
        <v>161</v>
      </c>
      <c r="E291" s="229" t="s">
        <v>19</v>
      </c>
      <c r="F291" s="230" t="s">
        <v>1054</v>
      </c>
      <c r="G291" s="228"/>
      <c r="H291" s="231">
        <v>4873.6999999999998</v>
      </c>
      <c r="I291" s="232"/>
      <c r="J291" s="228"/>
      <c r="K291" s="228"/>
      <c r="L291" s="233"/>
      <c r="M291" s="234"/>
      <c r="N291" s="235"/>
      <c r="O291" s="235"/>
      <c r="P291" s="235"/>
      <c r="Q291" s="235"/>
      <c r="R291" s="235"/>
      <c r="S291" s="235"/>
      <c r="T291" s="23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7" t="s">
        <v>161</v>
      </c>
      <c r="AU291" s="237" t="s">
        <v>85</v>
      </c>
      <c r="AV291" s="13" t="s">
        <v>85</v>
      </c>
      <c r="AW291" s="13" t="s">
        <v>36</v>
      </c>
      <c r="AX291" s="13" t="s">
        <v>75</v>
      </c>
      <c r="AY291" s="237" t="s">
        <v>148</v>
      </c>
    </row>
    <row r="292" s="14" customFormat="1">
      <c r="A292" s="14"/>
      <c r="B292" s="239"/>
      <c r="C292" s="240"/>
      <c r="D292" s="220" t="s">
        <v>161</v>
      </c>
      <c r="E292" s="241" t="s">
        <v>19</v>
      </c>
      <c r="F292" s="242" t="s">
        <v>181</v>
      </c>
      <c r="G292" s="240"/>
      <c r="H292" s="243">
        <v>7189.2330000000002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9" t="s">
        <v>161</v>
      </c>
      <c r="AU292" s="249" t="s">
        <v>85</v>
      </c>
      <c r="AV292" s="14" t="s">
        <v>155</v>
      </c>
      <c r="AW292" s="14" t="s">
        <v>36</v>
      </c>
      <c r="AX292" s="14" t="s">
        <v>83</v>
      </c>
      <c r="AY292" s="249" t="s">
        <v>148</v>
      </c>
    </row>
    <row r="293" s="2" customFormat="1" ht="16.5" customHeight="1">
      <c r="A293" s="40"/>
      <c r="B293" s="41"/>
      <c r="C293" s="271" t="s">
        <v>543</v>
      </c>
      <c r="D293" s="271" t="s">
        <v>250</v>
      </c>
      <c r="E293" s="272" t="s">
        <v>1055</v>
      </c>
      <c r="F293" s="273" t="s">
        <v>1056</v>
      </c>
      <c r="G293" s="274" t="s">
        <v>311</v>
      </c>
      <c r="H293" s="275">
        <v>12045.623</v>
      </c>
      <c r="I293" s="276"/>
      <c r="J293" s="277">
        <f>ROUND(I293*H293,2)</f>
        <v>0</v>
      </c>
      <c r="K293" s="273" t="s">
        <v>19</v>
      </c>
      <c r="L293" s="278"/>
      <c r="M293" s="279" t="s">
        <v>19</v>
      </c>
      <c r="N293" s="280" t="s">
        <v>48</v>
      </c>
      <c r="O293" s="87"/>
      <c r="P293" s="216">
        <f>O293*H293</f>
        <v>0</v>
      </c>
      <c r="Q293" s="216">
        <v>0.001</v>
      </c>
      <c r="R293" s="216">
        <f>Q293*H293</f>
        <v>12.045622999999999</v>
      </c>
      <c r="S293" s="216">
        <v>0</v>
      </c>
      <c r="T293" s="217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8" t="s">
        <v>440</v>
      </c>
      <c r="AT293" s="218" t="s">
        <v>250</v>
      </c>
      <c r="AU293" s="218" t="s">
        <v>85</v>
      </c>
      <c r="AY293" s="19" t="s">
        <v>148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19" t="s">
        <v>155</v>
      </c>
      <c r="BK293" s="219">
        <f>ROUND(I293*H293,2)</f>
        <v>0</v>
      </c>
      <c r="BL293" s="19" t="s">
        <v>308</v>
      </c>
      <c r="BM293" s="218" t="s">
        <v>1057</v>
      </c>
    </row>
    <row r="294" s="2" customFormat="1">
      <c r="A294" s="40"/>
      <c r="B294" s="41"/>
      <c r="C294" s="42"/>
      <c r="D294" s="220" t="s">
        <v>157</v>
      </c>
      <c r="E294" s="42"/>
      <c r="F294" s="221" t="s">
        <v>1058</v>
      </c>
      <c r="G294" s="42"/>
      <c r="H294" s="42"/>
      <c r="I294" s="222"/>
      <c r="J294" s="42"/>
      <c r="K294" s="42"/>
      <c r="L294" s="46"/>
      <c r="M294" s="223"/>
      <c r="N294" s="224"/>
      <c r="O294" s="87"/>
      <c r="P294" s="87"/>
      <c r="Q294" s="87"/>
      <c r="R294" s="87"/>
      <c r="S294" s="87"/>
      <c r="T294" s="88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157</v>
      </c>
      <c r="AU294" s="19" t="s">
        <v>85</v>
      </c>
    </row>
    <row r="295" s="13" customFormat="1">
      <c r="A295" s="13"/>
      <c r="B295" s="227"/>
      <c r="C295" s="228"/>
      <c r="D295" s="220" t="s">
        <v>161</v>
      </c>
      <c r="E295" s="229" t="s">
        <v>19</v>
      </c>
      <c r="F295" s="230" t="s">
        <v>1059</v>
      </c>
      <c r="G295" s="228"/>
      <c r="H295" s="231">
        <v>12045.623</v>
      </c>
      <c r="I295" s="232"/>
      <c r="J295" s="228"/>
      <c r="K295" s="228"/>
      <c r="L295" s="233"/>
      <c r="M295" s="234"/>
      <c r="N295" s="235"/>
      <c r="O295" s="235"/>
      <c r="P295" s="235"/>
      <c r="Q295" s="235"/>
      <c r="R295" s="235"/>
      <c r="S295" s="235"/>
      <c r="T295" s="23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7" t="s">
        <v>161</v>
      </c>
      <c r="AU295" s="237" t="s">
        <v>85</v>
      </c>
      <c r="AV295" s="13" t="s">
        <v>85</v>
      </c>
      <c r="AW295" s="13" t="s">
        <v>36</v>
      </c>
      <c r="AX295" s="13" t="s">
        <v>83</v>
      </c>
      <c r="AY295" s="237" t="s">
        <v>148</v>
      </c>
    </row>
    <row r="296" s="2" customFormat="1" ht="16.5" customHeight="1">
      <c r="A296" s="40"/>
      <c r="B296" s="41"/>
      <c r="C296" s="207" t="s">
        <v>547</v>
      </c>
      <c r="D296" s="207" t="s">
        <v>150</v>
      </c>
      <c r="E296" s="208" t="s">
        <v>774</v>
      </c>
      <c r="F296" s="209" t="s">
        <v>775</v>
      </c>
      <c r="G296" s="210" t="s">
        <v>421</v>
      </c>
      <c r="H296" s="211">
        <v>12.045999999999999</v>
      </c>
      <c r="I296" s="212"/>
      <c r="J296" s="213">
        <f>ROUND(I296*H296,2)</f>
        <v>0</v>
      </c>
      <c r="K296" s="209" t="s">
        <v>154</v>
      </c>
      <c r="L296" s="46"/>
      <c r="M296" s="214" t="s">
        <v>19</v>
      </c>
      <c r="N296" s="215" t="s">
        <v>48</v>
      </c>
      <c r="O296" s="87"/>
      <c r="P296" s="216">
        <f>O296*H296</f>
        <v>0</v>
      </c>
      <c r="Q296" s="216">
        <v>0</v>
      </c>
      <c r="R296" s="216">
        <f>Q296*H296</f>
        <v>0</v>
      </c>
      <c r="S296" s="216">
        <v>0</v>
      </c>
      <c r="T296" s="217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8" t="s">
        <v>308</v>
      </c>
      <c r="AT296" s="218" t="s">
        <v>150</v>
      </c>
      <c r="AU296" s="218" t="s">
        <v>85</v>
      </c>
      <c r="AY296" s="19" t="s">
        <v>148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19" t="s">
        <v>155</v>
      </c>
      <c r="BK296" s="219">
        <f>ROUND(I296*H296,2)</f>
        <v>0</v>
      </c>
      <c r="BL296" s="19" t="s">
        <v>308</v>
      </c>
      <c r="BM296" s="218" t="s">
        <v>1060</v>
      </c>
    </row>
    <row r="297" s="2" customFormat="1">
      <c r="A297" s="40"/>
      <c r="B297" s="41"/>
      <c r="C297" s="42"/>
      <c r="D297" s="220" t="s">
        <v>157</v>
      </c>
      <c r="E297" s="42"/>
      <c r="F297" s="221" t="s">
        <v>777</v>
      </c>
      <c r="G297" s="42"/>
      <c r="H297" s="42"/>
      <c r="I297" s="222"/>
      <c r="J297" s="42"/>
      <c r="K297" s="42"/>
      <c r="L297" s="46"/>
      <c r="M297" s="223"/>
      <c r="N297" s="224"/>
      <c r="O297" s="87"/>
      <c r="P297" s="87"/>
      <c r="Q297" s="87"/>
      <c r="R297" s="87"/>
      <c r="S297" s="87"/>
      <c r="T297" s="88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157</v>
      </c>
      <c r="AU297" s="19" t="s">
        <v>85</v>
      </c>
    </row>
    <row r="298" s="2" customFormat="1">
      <c r="A298" s="40"/>
      <c r="B298" s="41"/>
      <c r="C298" s="42"/>
      <c r="D298" s="225" t="s">
        <v>159</v>
      </c>
      <c r="E298" s="42"/>
      <c r="F298" s="226" t="s">
        <v>778</v>
      </c>
      <c r="G298" s="42"/>
      <c r="H298" s="42"/>
      <c r="I298" s="222"/>
      <c r="J298" s="42"/>
      <c r="K298" s="42"/>
      <c r="L298" s="46"/>
      <c r="M298" s="284"/>
      <c r="N298" s="285"/>
      <c r="O298" s="286"/>
      <c r="P298" s="286"/>
      <c r="Q298" s="286"/>
      <c r="R298" s="286"/>
      <c r="S298" s="286"/>
      <c r="T298" s="2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159</v>
      </c>
      <c r="AU298" s="19" t="s">
        <v>85</v>
      </c>
    </row>
    <row r="299" s="2" customFormat="1" ht="6.96" customHeight="1">
      <c r="A299" s="40"/>
      <c r="B299" s="62"/>
      <c r="C299" s="63"/>
      <c r="D299" s="63"/>
      <c r="E299" s="63"/>
      <c r="F299" s="63"/>
      <c r="G299" s="63"/>
      <c r="H299" s="63"/>
      <c r="I299" s="63"/>
      <c r="J299" s="63"/>
      <c r="K299" s="63"/>
      <c r="L299" s="46"/>
      <c r="M299" s="40"/>
      <c r="O299" s="40"/>
      <c r="P299" s="40"/>
      <c r="Q299" s="40"/>
      <c r="R299" s="40"/>
      <c r="S299" s="40"/>
      <c r="T299" s="40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</row>
  </sheetData>
  <sheetProtection sheet="1" autoFilter="0" formatColumns="0" formatRows="0" objects="1" scenarios="1" spinCount="100000" saltValue="FTVCHRAew4cVPJHpX5aqtW6pSBlMr0d3moXOTihy71dn8o0pnakudzj0d4TGs7NNysDnmcS/11nd4vamY8odVg==" hashValue="w+S1vbdLzT170AtGg51SV8Xw3iMgPb6G+l3qeFleXIYNHEQjFERZcVfYOXTupBv5Crk3fOtDJim63w+iKgMO6A==" algorithmName="SHA-512" password="CC35"/>
  <autoFilter ref="C90:K298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6" r:id="rId1" display="https://podminky.urs.cz/item/CS_URS_2022_01/121151113"/>
    <hyperlink ref="F101" r:id="rId2" display="https://podminky.urs.cz/item/CS_URS_2022_01/124253101"/>
    <hyperlink ref="F105" r:id="rId3" display="https://podminky.urs.cz/item/CS_URS_2022_01/162251102"/>
    <hyperlink ref="F112" r:id="rId4" display="https://podminky.urs.cz/item/CS_URS_2022_01/167151111"/>
    <hyperlink ref="F117" r:id="rId5" display="https://podminky.urs.cz/item/CS_URS_2022_01/171251101"/>
    <hyperlink ref="F126" r:id="rId6" display="https://podminky.urs.cz/item/CS_URS_2022_01/174151101"/>
    <hyperlink ref="F130" r:id="rId7" display="https://podminky.urs.cz/item/CS_URS_2022_01/175111101"/>
    <hyperlink ref="F141" r:id="rId8" display="https://podminky.urs.cz/item/CS_URS_2022_01/334323118"/>
    <hyperlink ref="F148" r:id="rId9" display="https://podminky.urs.cz/item/CS_URS_2022_01/334323218"/>
    <hyperlink ref="F153" r:id="rId10" display="https://podminky.urs.cz/item/CS_URS_2022_01/334351112"/>
    <hyperlink ref="F157" r:id="rId11" display="https://podminky.urs.cz/item/CS_URS_2022_01/334351211"/>
    <hyperlink ref="F160" r:id="rId12" display="https://podminky.urs.cz/item/CS_URS_2022_01/334352111"/>
    <hyperlink ref="F164" r:id="rId13" display="https://podminky.urs.cz/item/CS_URS_2022_01/334352211"/>
    <hyperlink ref="F167" r:id="rId14" display="https://podminky.urs.cz/item/CS_URS_2022_01/334361226"/>
    <hyperlink ref="F172" r:id="rId15" display="https://podminky.urs.cz/item/CS_URS_2022_01/334361236"/>
    <hyperlink ref="F178" r:id="rId16" display="https://podminky.urs.cz/item/CS_URS_2022_01/421321127"/>
    <hyperlink ref="F182" r:id="rId17" display="https://podminky.urs.cz/item/CS_URS_2022_01/451315114"/>
    <hyperlink ref="F187" r:id="rId18" display="https://podminky.urs.cz/item/CS_URS_2022_01/463212111"/>
    <hyperlink ref="F192" r:id="rId19" display="https://podminky.urs.cz/item/CS_URS_2022_01/577144111"/>
    <hyperlink ref="F197" r:id="rId20" display="https://podminky.urs.cz/item/CS_URS_2022_01/894411221"/>
    <hyperlink ref="F204" r:id="rId21" display="https://podminky.urs.cz/item/CS_URS_2022_01/961021112"/>
    <hyperlink ref="F208" r:id="rId22" display="https://podminky.urs.cz/item/CS_URS_2022_01/961085315"/>
    <hyperlink ref="F228" r:id="rId23" display="https://podminky.urs.cz/item/CS_URS_2022_01/998212111"/>
    <hyperlink ref="F233" r:id="rId24" display="https://podminky.urs.cz/item/CS_URS_2022_01/711112001"/>
    <hyperlink ref="F241" r:id="rId25" display="https://podminky.urs.cz/item/CS_URS_2022_01/711112002"/>
    <hyperlink ref="F249" r:id="rId26" display="https://podminky.urs.cz/item/CS_URS_2022_01/711341564"/>
    <hyperlink ref="F257" r:id="rId27" display="https://podminky.urs.cz/item/CS_URS_2022_01/711411001"/>
    <hyperlink ref="F265" r:id="rId28" display="https://podminky.urs.cz/item/CS_URS_2022_01/998711101"/>
    <hyperlink ref="F269" r:id="rId29" display="https://podminky.urs.cz/item/CS_URS_2022_01/767995111"/>
    <hyperlink ref="F275" r:id="rId30" display="https://podminky.urs.cz/item/CS_URS_2022_01/767995112"/>
    <hyperlink ref="F279" r:id="rId31" display="https://podminky.urs.cz/item/CS_URS_2022_01/767995113"/>
    <hyperlink ref="F283" r:id="rId32" display="https://podminky.urs.cz/item/CS_URS_2022_01/767995116"/>
    <hyperlink ref="F289" r:id="rId33" display="https://podminky.urs.cz/item/CS_URS_2022_01/767995117"/>
    <hyperlink ref="F298" r:id="rId34" display="https://podminky.urs.cz/item/CS_URS_2022_01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85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36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Mrlina, Vestec, Rožďalovice, zvýšení ochrany obcí výstavbou poldrů – poldr Mlýnec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112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1061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4. 4. 2022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27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30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26</v>
      </c>
      <c r="J20" s="139" t="s">
        <v>34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35</v>
      </c>
      <c r="F21" s="40"/>
      <c r="G21" s="40"/>
      <c r="H21" s="40"/>
      <c r="I21" s="135" t="s">
        <v>29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37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114</v>
      </c>
      <c r="F24" s="40"/>
      <c r="G24" s="40"/>
      <c r="H24" s="40"/>
      <c r="I24" s="135" t="s">
        <v>29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39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41</v>
      </c>
      <c r="E30" s="40"/>
      <c r="F30" s="40"/>
      <c r="G30" s="40"/>
      <c r="H30" s="40"/>
      <c r="I30" s="40"/>
      <c r="J30" s="147">
        <f>ROUND(J90,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43</v>
      </c>
      <c r="G32" s="40"/>
      <c r="H32" s="40"/>
      <c r="I32" s="148" t="s">
        <v>42</v>
      </c>
      <c r="J32" s="148" t="s">
        <v>44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49" t="s">
        <v>45</v>
      </c>
      <c r="E33" s="135" t="s">
        <v>46</v>
      </c>
      <c r="F33" s="150">
        <f>ROUND((SUM(BE90:BE499)),  2)</f>
        <v>0</v>
      </c>
      <c r="G33" s="40"/>
      <c r="H33" s="40"/>
      <c r="I33" s="151">
        <v>0.20999999999999999</v>
      </c>
      <c r="J33" s="150">
        <f>ROUND(((SUM(BE90:BE499))*I33),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47</v>
      </c>
      <c r="F34" s="150">
        <f>ROUND((SUM(BF90:BF499)),  2)</f>
        <v>0</v>
      </c>
      <c r="G34" s="40"/>
      <c r="H34" s="40"/>
      <c r="I34" s="151">
        <v>0.14999999999999999</v>
      </c>
      <c r="J34" s="150">
        <f>ROUND(((SUM(BF90:BF499))*I34),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5" t="s">
        <v>45</v>
      </c>
      <c r="E35" s="135" t="s">
        <v>48</v>
      </c>
      <c r="F35" s="150">
        <f>ROUND((SUM(BG90:BG499)),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5" t="s">
        <v>49</v>
      </c>
      <c r="F36" s="150">
        <f>ROUND((SUM(BH90:BH499)),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50</v>
      </c>
      <c r="F37" s="150">
        <f>ROUND((SUM(BI90:BI499)),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115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Mrlina, Vestec, Rožďalovice, zvýšení ochrany obcí výstavbou poldrů – poldr Mlýnec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3. - SO 03 - Sdružený objekt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Mlýnec u Kopidlna, Kopidlno</v>
      </c>
      <c r="G52" s="42"/>
      <c r="H52" s="42"/>
      <c r="I52" s="34" t="s">
        <v>23</v>
      </c>
      <c r="J52" s="75" t="str">
        <f>IF(J12="","",J12)</f>
        <v>4. 4. 2022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Labe, státní podnik</v>
      </c>
      <c r="G54" s="42"/>
      <c r="H54" s="42"/>
      <c r="I54" s="34" t="s">
        <v>33</v>
      </c>
      <c r="J54" s="38" t="str">
        <f>E21</f>
        <v>Vodotika, a.s.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Katarína Petrášová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116</v>
      </c>
      <c r="D57" s="165"/>
      <c r="E57" s="165"/>
      <c r="F57" s="165"/>
      <c r="G57" s="165"/>
      <c r="H57" s="165"/>
      <c r="I57" s="165"/>
      <c r="J57" s="166" t="s">
        <v>117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73</v>
      </c>
      <c r="D59" s="42"/>
      <c r="E59" s="42"/>
      <c r="F59" s="42"/>
      <c r="G59" s="42"/>
      <c r="H59" s="42"/>
      <c r="I59" s="42"/>
      <c r="J59" s="105">
        <f>J90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118</v>
      </c>
    </row>
    <row r="60" s="9" customFormat="1" ht="24.96" customHeight="1">
      <c r="A60" s="9"/>
      <c r="B60" s="168"/>
      <c r="C60" s="169"/>
      <c r="D60" s="170" t="s">
        <v>119</v>
      </c>
      <c r="E60" s="171"/>
      <c r="F60" s="171"/>
      <c r="G60" s="171"/>
      <c r="H60" s="171"/>
      <c r="I60" s="171"/>
      <c r="J60" s="172">
        <f>J91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120</v>
      </c>
      <c r="E61" s="177"/>
      <c r="F61" s="177"/>
      <c r="G61" s="177"/>
      <c r="H61" s="177"/>
      <c r="I61" s="177"/>
      <c r="J61" s="178">
        <f>J92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121</v>
      </c>
      <c r="E62" s="177"/>
      <c r="F62" s="177"/>
      <c r="G62" s="177"/>
      <c r="H62" s="177"/>
      <c r="I62" s="177"/>
      <c r="J62" s="178">
        <f>J165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122</v>
      </c>
      <c r="E63" s="177"/>
      <c r="F63" s="177"/>
      <c r="G63" s="177"/>
      <c r="H63" s="177"/>
      <c r="I63" s="177"/>
      <c r="J63" s="178">
        <f>J171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123</v>
      </c>
      <c r="E64" s="177"/>
      <c r="F64" s="177"/>
      <c r="G64" s="177"/>
      <c r="H64" s="177"/>
      <c r="I64" s="177"/>
      <c r="J64" s="178">
        <f>J257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125</v>
      </c>
      <c r="E65" s="177"/>
      <c r="F65" s="177"/>
      <c r="G65" s="177"/>
      <c r="H65" s="177"/>
      <c r="I65" s="177"/>
      <c r="J65" s="178">
        <f>J279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126</v>
      </c>
      <c r="E66" s="177"/>
      <c r="F66" s="177"/>
      <c r="G66" s="177"/>
      <c r="H66" s="177"/>
      <c r="I66" s="177"/>
      <c r="J66" s="178">
        <f>J303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127</v>
      </c>
      <c r="E67" s="177"/>
      <c r="F67" s="177"/>
      <c r="G67" s="177"/>
      <c r="H67" s="177"/>
      <c r="I67" s="177"/>
      <c r="J67" s="178">
        <f>J351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128</v>
      </c>
      <c r="E68" s="177"/>
      <c r="F68" s="177"/>
      <c r="G68" s="177"/>
      <c r="H68" s="177"/>
      <c r="I68" s="177"/>
      <c r="J68" s="178">
        <f>J374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8"/>
      <c r="C69" s="169"/>
      <c r="D69" s="170" t="s">
        <v>129</v>
      </c>
      <c r="E69" s="171"/>
      <c r="F69" s="171"/>
      <c r="G69" s="171"/>
      <c r="H69" s="171"/>
      <c r="I69" s="171"/>
      <c r="J69" s="172">
        <f>J378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4"/>
      <c r="C70" s="175"/>
      <c r="D70" s="176" t="s">
        <v>130</v>
      </c>
      <c r="E70" s="177"/>
      <c r="F70" s="177"/>
      <c r="G70" s="177"/>
      <c r="H70" s="177"/>
      <c r="I70" s="177"/>
      <c r="J70" s="178">
        <f>J379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133</v>
      </c>
      <c r="D77" s="42"/>
      <c r="E77" s="42"/>
      <c r="F77" s="42"/>
      <c r="G77" s="42"/>
      <c r="H77" s="42"/>
      <c r="I77" s="42"/>
      <c r="J77" s="42"/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3" t="str">
        <f>E7</f>
        <v>Mrlina, Vestec, Rožďalovice, zvýšení ochrany obcí výstavbou poldrů – poldr Mlýnec</v>
      </c>
      <c r="F80" s="34"/>
      <c r="G80" s="34"/>
      <c r="H80" s="34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112</v>
      </c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2" t="str">
        <f>E9</f>
        <v>3. - SO 03 - Sdružený objekt</v>
      </c>
      <c r="F82" s="42"/>
      <c r="G82" s="42"/>
      <c r="H82" s="42"/>
      <c r="I82" s="42"/>
      <c r="J82" s="42"/>
      <c r="K82" s="42"/>
      <c r="L82" s="13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Mlýnec u Kopidlna, Kopidlno</v>
      </c>
      <c r="G84" s="42"/>
      <c r="H84" s="42"/>
      <c r="I84" s="34" t="s">
        <v>23</v>
      </c>
      <c r="J84" s="75" t="str">
        <f>IF(J12="","",J12)</f>
        <v>4. 4. 2022</v>
      </c>
      <c r="K84" s="42"/>
      <c r="L84" s="13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>Povodí Labe, státní podnik</v>
      </c>
      <c r="G86" s="42"/>
      <c r="H86" s="42"/>
      <c r="I86" s="34" t="s">
        <v>33</v>
      </c>
      <c r="J86" s="38" t="str">
        <f>E21</f>
        <v>Vodotika, a.s.</v>
      </c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31</v>
      </c>
      <c r="D87" s="42"/>
      <c r="E87" s="42"/>
      <c r="F87" s="29" t="str">
        <f>IF(E18="","",E18)</f>
        <v>Vyplň údaj</v>
      </c>
      <c r="G87" s="42"/>
      <c r="H87" s="42"/>
      <c r="I87" s="34" t="s">
        <v>37</v>
      </c>
      <c r="J87" s="38" t="str">
        <f>E24</f>
        <v>Ing. Katarína Petrášová</v>
      </c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80"/>
      <c r="B89" s="181"/>
      <c r="C89" s="182" t="s">
        <v>134</v>
      </c>
      <c r="D89" s="183" t="s">
        <v>60</v>
      </c>
      <c r="E89" s="183" t="s">
        <v>56</v>
      </c>
      <c r="F89" s="183" t="s">
        <v>57</v>
      </c>
      <c r="G89" s="183" t="s">
        <v>135</v>
      </c>
      <c r="H89" s="183" t="s">
        <v>136</v>
      </c>
      <c r="I89" s="183" t="s">
        <v>137</v>
      </c>
      <c r="J89" s="183" t="s">
        <v>117</v>
      </c>
      <c r="K89" s="184" t="s">
        <v>138</v>
      </c>
      <c r="L89" s="185"/>
      <c r="M89" s="95" t="s">
        <v>19</v>
      </c>
      <c r="N89" s="96" t="s">
        <v>45</v>
      </c>
      <c r="O89" s="96" t="s">
        <v>139</v>
      </c>
      <c r="P89" s="96" t="s">
        <v>140</v>
      </c>
      <c r="Q89" s="96" t="s">
        <v>141</v>
      </c>
      <c r="R89" s="96" t="s">
        <v>142</v>
      </c>
      <c r="S89" s="96" t="s">
        <v>143</v>
      </c>
      <c r="T89" s="97" t="s">
        <v>144</v>
      </c>
      <c r="U89" s="180"/>
      <c r="V89" s="180"/>
      <c r="W89" s="180"/>
      <c r="X89" s="180"/>
      <c r="Y89" s="180"/>
      <c r="Z89" s="180"/>
      <c r="AA89" s="180"/>
      <c r="AB89" s="180"/>
      <c r="AC89" s="180"/>
      <c r="AD89" s="180"/>
      <c r="AE89" s="180"/>
    </row>
    <row r="90" s="2" customFormat="1" ht="22.8" customHeight="1">
      <c r="A90" s="40"/>
      <c r="B90" s="41"/>
      <c r="C90" s="102" t="s">
        <v>145</v>
      </c>
      <c r="D90" s="42"/>
      <c r="E90" s="42"/>
      <c r="F90" s="42"/>
      <c r="G90" s="42"/>
      <c r="H90" s="42"/>
      <c r="I90" s="42"/>
      <c r="J90" s="186">
        <f>BK90</f>
        <v>0</v>
      </c>
      <c r="K90" s="42"/>
      <c r="L90" s="46"/>
      <c r="M90" s="98"/>
      <c r="N90" s="187"/>
      <c r="O90" s="99"/>
      <c r="P90" s="188">
        <f>P91+P378</f>
        <v>0</v>
      </c>
      <c r="Q90" s="99"/>
      <c r="R90" s="188">
        <f>R91+R378</f>
        <v>3692.4910531999994</v>
      </c>
      <c r="S90" s="99"/>
      <c r="T90" s="189">
        <f>T91+T378</f>
        <v>496.77839999999998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74</v>
      </c>
      <c r="AU90" s="19" t="s">
        <v>118</v>
      </c>
      <c r="BK90" s="190">
        <f>BK91+BK378</f>
        <v>0</v>
      </c>
    </row>
    <row r="91" s="12" customFormat="1" ht="25.92" customHeight="1">
      <c r="A91" s="12"/>
      <c r="B91" s="191"/>
      <c r="C91" s="192"/>
      <c r="D91" s="193" t="s">
        <v>74</v>
      </c>
      <c r="E91" s="194" t="s">
        <v>146</v>
      </c>
      <c r="F91" s="194" t="s">
        <v>147</v>
      </c>
      <c r="G91" s="192"/>
      <c r="H91" s="192"/>
      <c r="I91" s="195"/>
      <c r="J91" s="196">
        <f>BK91</f>
        <v>0</v>
      </c>
      <c r="K91" s="192"/>
      <c r="L91" s="197"/>
      <c r="M91" s="198"/>
      <c r="N91" s="199"/>
      <c r="O91" s="199"/>
      <c r="P91" s="200">
        <f>P92+P165+P171+P257+P279+P303+P351+P374</f>
        <v>0</v>
      </c>
      <c r="Q91" s="199"/>
      <c r="R91" s="200">
        <f>R92+R165+R171+R257+R279+R303+R351+R374</f>
        <v>3692.2071676899996</v>
      </c>
      <c r="S91" s="199"/>
      <c r="T91" s="201">
        <f>T92+T165+T171+T257+T279+T303+T351+T374</f>
        <v>496.77839999999998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83</v>
      </c>
      <c r="AT91" s="203" t="s">
        <v>74</v>
      </c>
      <c r="AU91" s="203" t="s">
        <v>75</v>
      </c>
      <c r="AY91" s="202" t="s">
        <v>148</v>
      </c>
      <c r="BK91" s="204">
        <f>BK92+BK165+BK171+BK257+BK279+BK303+BK351+BK374</f>
        <v>0</v>
      </c>
    </row>
    <row r="92" s="12" customFormat="1" ht="22.8" customHeight="1">
      <c r="A92" s="12"/>
      <c r="B92" s="191"/>
      <c r="C92" s="192"/>
      <c r="D92" s="193" t="s">
        <v>74</v>
      </c>
      <c r="E92" s="205" t="s">
        <v>83</v>
      </c>
      <c r="F92" s="205" t="s">
        <v>149</v>
      </c>
      <c r="G92" s="192"/>
      <c r="H92" s="192"/>
      <c r="I92" s="195"/>
      <c r="J92" s="206">
        <f>BK92</f>
        <v>0</v>
      </c>
      <c r="K92" s="192"/>
      <c r="L92" s="197"/>
      <c r="M92" s="198"/>
      <c r="N92" s="199"/>
      <c r="O92" s="199"/>
      <c r="P92" s="200">
        <f>SUM(P93:P164)</f>
        <v>0</v>
      </c>
      <c r="Q92" s="199"/>
      <c r="R92" s="200">
        <f>SUM(R93:R164)</f>
        <v>377.34000000000003</v>
      </c>
      <c r="S92" s="199"/>
      <c r="T92" s="201">
        <f>SUM(T93:T164)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83</v>
      </c>
      <c r="AT92" s="203" t="s">
        <v>74</v>
      </c>
      <c r="AU92" s="203" t="s">
        <v>83</v>
      </c>
      <c r="AY92" s="202" t="s">
        <v>148</v>
      </c>
      <c r="BK92" s="204">
        <f>SUM(BK93:BK164)</f>
        <v>0</v>
      </c>
    </row>
    <row r="93" s="2" customFormat="1" ht="16.5" customHeight="1">
      <c r="A93" s="40"/>
      <c r="B93" s="41"/>
      <c r="C93" s="207" t="s">
        <v>83</v>
      </c>
      <c r="D93" s="207" t="s">
        <v>150</v>
      </c>
      <c r="E93" s="208" t="s">
        <v>1062</v>
      </c>
      <c r="F93" s="209" t="s">
        <v>1063</v>
      </c>
      <c r="G93" s="210" t="s">
        <v>153</v>
      </c>
      <c r="H93" s="211">
        <v>1397.886</v>
      </c>
      <c r="I93" s="212"/>
      <c r="J93" s="213">
        <f>ROUND(I93*H93,2)</f>
        <v>0</v>
      </c>
      <c r="K93" s="209" t="s">
        <v>154</v>
      </c>
      <c r="L93" s="46"/>
      <c r="M93" s="214" t="s">
        <v>19</v>
      </c>
      <c r="N93" s="215" t="s">
        <v>48</v>
      </c>
      <c r="O93" s="87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155</v>
      </c>
      <c r="AT93" s="218" t="s">
        <v>150</v>
      </c>
      <c r="AU93" s="218" t="s">
        <v>85</v>
      </c>
      <c r="AY93" s="19" t="s">
        <v>148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155</v>
      </c>
      <c r="BK93" s="219">
        <f>ROUND(I93*H93,2)</f>
        <v>0</v>
      </c>
      <c r="BL93" s="19" t="s">
        <v>155</v>
      </c>
      <c r="BM93" s="218" t="s">
        <v>1064</v>
      </c>
    </row>
    <row r="94" s="2" customFormat="1">
      <c r="A94" s="40"/>
      <c r="B94" s="41"/>
      <c r="C94" s="42"/>
      <c r="D94" s="220" t="s">
        <v>157</v>
      </c>
      <c r="E94" s="42"/>
      <c r="F94" s="221" t="s">
        <v>1065</v>
      </c>
      <c r="G94" s="42"/>
      <c r="H94" s="42"/>
      <c r="I94" s="222"/>
      <c r="J94" s="42"/>
      <c r="K94" s="42"/>
      <c r="L94" s="46"/>
      <c r="M94" s="223"/>
      <c r="N94" s="224"/>
      <c r="O94" s="87"/>
      <c r="P94" s="87"/>
      <c r="Q94" s="87"/>
      <c r="R94" s="87"/>
      <c r="S94" s="87"/>
      <c r="T94" s="88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157</v>
      </c>
      <c r="AU94" s="19" t="s">
        <v>85</v>
      </c>
    </row>
    <row r="95" s="2" customFormat="1">
      <c r="A95" s="40"/>
      <c r="B95" s="41"/>
      <c r="C95" s="42"/>
      <c r="D95" s="225" t="s">
        <v>159</v>
      </c>
      <c r="E95" s="42"/>
      <c r="F95" s="226" t="s">
        <v>1066</v>
      </c>
      <c r="G95" s="42"/>
      <c r="H95" s="42"/>
      <c r="I95" s="222"/>
      <c r="J95" s="42"/>
      <c r="K95" s="42"/>
      <c r="L95" s="46"/>
      <c r="M95" s="223"/>
      <c r="N95" s="224"/>
      <c r="O95" s="87"/>
      <c r="P95" s="87"/>
      <c r="Q95" s="87"/>
      <c r="R95" s="87"/>
      <c r="S95" s="87"/>
      <c r="T95" s="88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159</v>
      </c>
      <c r="AU95" s="19" t="s">
        <v>85</v>
      </c>
    </row>
    <row r="96" s="2" customFormat="1">
      <c r="A96" s="40"/>
      <c r="B96" s="41"/>
      <c r="C96" s="42"/>
      <c r="D96" s="220" t="s">
        <v>168</v>
      </c>
      <c r="E96" s="42"/>
      <c r="F96" s="238" t="s">
        <v>1067</v>
      </c>
      <c r="G96" s="42"/>
      <c r="H96" s="42"/>
      <c r="I96" s="222"/>
      <c r="J96" s="42"/>
      <c r="K96" s="42"/>
      <c r="L96" s="46"/>
      <c r="M96" s="223"/>
      <c r="N96" s="224"/>
      <c r="O96" s="87"/>
      <c r="P96" s="87"/>
      <c r="Q96" s="87"/>
      <c r="R96" s="87"/>
      <c r="S96" s="87"/>
      <c r="T96" s="88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168</v>
      </c>
      <c r="AU96" s="19" t="s">
        <v>85</v>
      </c>
    </row>
    <row r="97" s="15" customFormat="1">
      <c r="A97" s="15"/>
      <c r="B97" s="250"/>
      <c r="C97" s="251"/>
      <c r="D97" s="220" t="s">
        <v>161</v>
      </c>
      <c r="E97" s="252" t="s">
        <v>19</v>
      </c>
      <c r="F97" s="253" t="s">
        <v>1068</v>
      </c>
      <c r="G97" s="251"/>
      <c r="H97" s="252" t="s">
        <v>19</v>
      </c>
      <c r="I97" s="254"/>
      <c r="J97" s="251"/>
      <c r="K97" s="251"/>
      <c r="L97" s="255"/>
      <c r="M97" s="256"/>
      <c r="N97" s="257"/>
      <c r="O97" s="257"/>
      <c r="P97" s="257"/>
      <c r="Q97" s="257"/>
      <c r="R97" s="257"/>
      <c r="S97" s="257"/>
      <c r="T97" s="258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9" t="s">
        <v>161</v>
      </c>
      <c r="AU97" s="259" t="s">
        <v>85</v>
      </c>
      <c r="AV97" s="15" t="s">
        <v>83</v>
      </c>
      <c r="AW97" s="15" t="s">
        <v>36</v>
      </c>
      <c r="AX97" s="15" t="s">
        <v>75</v>
      </c>
      <c r="AY97" s="259" t="s">
        <v>148</v>
      </c>
    </row>
    <row r="98" s="13" customFormat="1">
      <c r="A98" s="13"/>
      <c r="B98" s="227"/>
      <c r="C98" s="228"/>
      <c r="D98" s="220" t="s">
        <v>161</v>
      </c>
      <c r="E98" s="229" t="s">
        <v>19</v>
      </c>
      <c r="F98" s="230" t="s">
        <v>1069</v>
      </c>
      <c r="G98" s="228"/>
      <c r="H98" s="231">
        <v>1397.886</v>
      </c>
      <c r="I98" s="232"/>
      <c r="J98" s="228"/>
      <c r="K98" s="228"/>
      <c r="L98" s="233"/>
      <c r="M98" s="234"/>
      <c r="N98" s="235"/>
      <c r="O98" s="235"/>
      <c r="P98" s="235"/>
      <c r="Q98" s="235"/>
      <c r="R98" s="235"/>
      <c r="S98" s="235"/>
      <c r="T98" s="236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7" t="s">
        <v>161</v>
      </c>
      <c r="AU98" s="237" t="s">
        <v>85</v>
      </c>
      <c r="AV98" s="13" t="s">
        <v>85</v>
      </c>
      <c r="AW98" s="13" t="s">
        <v>36</v>
      </c>
      <c r="AX98" s="13" t="s">
        <v>83</v>
      </c>
      <c r="AY98" s="237" t="s">
        <v>148</v>
      </c>
    </row>
    <row r="99" s="2" customFormat="1" ht="21.75" customHeight="1">
      <c r="A99" s="40"/>
      <c r="B99" s="41"/>
      <c r="C99" s="207" t="s">
        <v>85</v>
      </c>
      <c r="D99" s="207" t="s">
        <v>150</v>
      </c>
      <c r="E99" s="208" t="s">
        <v>1070</v>
      </c>
      <c r="F99" s="209" t="s">
        <v>1071</v>
      </c>
      <c r="G99" s="210" t="s">
        <v>174</v>
      </c>
      <c r="H99" s="211">
        <v>504</v>
      </c>
      <c r="I99" s="212"/>
      <c r="J99" s="213">
        <f>ROUND(I99*H99,2)</f>
        <v>0</v>
      </c>
      <c r="K99" s="209" t="s">
        <v>154</v>
      </c>
      <c r="L99" s="46"/>
      <c r="M99" s="214" t="s">
        <v>19</v>
      </c>
      <c r="N99" s="215" t="s">
        <v>48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155</v>
      </c>
      <c r="AT99" s="218" t="s">
        <v>150</v>
      </c>
      <c r="AU99" s="218" t="s">
        <v>85</v>
      </c>
      <c r="AY99" s="19" t="s">
        <v>148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155</v>
      </c>
      <c r="BK99" s="219">
        <f>ROUND(I99*H99,2)</f>
        <v>0</v>
      </c>
      <c r="BL99" s="19" t="s">
        <v>155</v>
      </c>
      <c r="BM99" s="218" t="s">
        <v>1072</v>
      </c>
    </row>
    <row r="100" s="2" customFormat="1">
      <c r="A100" s="40"/>
      <c r="B100" s="41"/>
      <c r="C100" s="42"/>
      <c r="D100" s="220" t="s">
        <v>157</v>
      </c>
      <c r="E100" s="42"/>
      <c r="F100" s="221" t="s">
        <v>1073</v>
      </c>
      <c r="G100" s="42"/>
      <c r="H100" s="42"/>
      <c r="I100" s="222"/>
      <c r="J100" s="42"/>
      <c r="K100" s="42"/>
      <c r="L100" s="46"/>
      <c r="M100" s="223"/>
      <c r="N100" s="224"/>
      <c r="O100" s="87"/>
      <c r="P100" s="87"/>
      <c r="Q100" s="87"/>
      <c r="R100" s="87"/>
      <c r="S100" s="87"/>
      <c r="T100" s="88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157</v>
      </c>
      <c r="AU100" s="19" t="s">
        <v>85</v>
      </c>
    </row>
    <row r="101" s="2" customFormat="1">
      <c r="A101" s="40"/>
      <c r="B101" s="41"/>
      <c r="C101" s="42"/>
      <c r="D101" s="225" t="s">
        <v>159</v>
      </c>
      <c r="E101" s="42"/>
      <c r="F101" s="226" t="s">
        <v>1074</v>
      </c>
      <c r="G101" s="42"/>
      <c r="H101" s="42"/>
      <c r="I101" s="222"/>
      <c r="J101" s="42"/>
      <c r="K101" s="42"/>
      <c r="L101" s="46"/>
      <c r="M101" s="223"/>
      <c r="N101" s="224"/>
      <c r="O101" s="87"/>
      <c r="P101" s="87"/>
      <c r="Q101" s="87"/>
      <c r="R101" s="87"/>
      <c r="S101" s="87"/>
      <c r="T101" s="88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85</v>
      </c>
    </row>
    <row r="102" s="13" customFormat="1">
      <c r="A102" s="13"/>
      <c r="B102" s="227"/>
      <c r="C102" s="228"/>
      <c r="D102" s="220" t="s">
        <v>161</v>
      </c>
      <c r="E102" s="229" t="s">
        <v>19</v>
      </c>
      <c r="F102" s="230" t="s">
        <v>1075</v>
      </c>
      <c r="G102" s="228"/>
      <c r="H102" s="231">
        <v>504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161</v>
      </c>
      <c r="AU102" s="237" t="s">
        <v>85</v>
      </c>
      <c r="AV102" s="13" t="s">
        <v>85</v>
      </c>
      <c r="AW102" s="13" t="s">
        <v>36</v>
      </c>
      <c r="AX102" s="13" t="s">
        <v>83</v>
      </c>
      <c r="AY102" s="237" t="s">
        <v>148</v>
      </c>
    </row>
    <row r="103" s="2" customFormat="1" ht="16.5" customHeight="1">
      <c r="A103" s="40"/>
      <c r="B103" s="41"/>
      <c r="C103" s="207" t="s">
        <v>171</v>
      </c>
      <c r="D103" s="207" t="s">
        <v>150</v>
      </c>
      <c r="E103" s="208" t="s">
        <v>1076</v>
      </c>
      <c r="F103" s="209" t="s">
        <v>1077</v>
      </c>
      <c r="G103" s="210" t="s">
        <v>174</v>
      </c>
      <c r="H103" s="211">
        <v>2998.4639999999999</v>
      </c>
      <c r="I103" s="212"/>
      <c r="J103" s="213">
        <f>ROUND(I103*H103,2)</f>
        <v>0</v>
      </c>
      <c r="K103" s="209" t="s">
        <v>154</v>
      </c>
      <c r="L103" s="46"/>
      <c r="M103" s="214" t="s">
        <v>19</v>
      </c>
      <c r="N103" s="215" t="s">
        <v>48</v>
      </c>
      <c r="O103" s="87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8" t="s">
        <v>155</v>
      </c>
      <c r="AT103" s="218" t="s">
        <v>150</v>
      </c>
      <c r="AU103" s="218" t="s">
        <v>85</v>
      </c>
      <c r="AY103" s="19" t="s">
        <v>148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9" t="s">
        <v>155</v>
      </c>
      <c r="BK103" s="219">
        <f>ROUND(I103*H103,2)</f>
        <v>0</v>
      </c>
      <c r="BL103" s="19" t="s">
        <v>155</v>
      </c>
      <c r="BM103" s="218" t="s">
        <v>1078</v>
      </c>
    </row>
    <row r="104" s="2" customFormat="1">
      <c r="A104" s="40"/>
      <c r="B104" s="41"/>
      <c r="C104" s="42"/>
      <c r="D104" s="220" t="s">
        <v>157</v>
      </c>
      <c r="E104" s="42"/>
      <c r="F104" s="221" t="s">
        <v>1079</v>
      </c>
      <c r="G104" s="42"/>
      <c r="H104" s="42"/>
      <c r="I104" s="222"/>
      <c r="J104" s="42"/>
      <c r="K104" s="42"/>
      <c r="L104" s="46"/>
      <c r="M104" s="223"/>
      <c r="N104" s="224"/>
      <c r="O104" s="87"/>
      <c r="P104" s="87"/>
      <c r="Q104" s="87"/>
      <c r="R104" s="87"/>
      <c r="S104" s="87"/>
      <c r="T104" s="88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157</v>
      </c>
      <c r="AU104" s="19" t="s">
        <v>85</v>
      </c>
    </row>
    <row r="105" s="2" customFormat="1">
      <c r="A105" s="40"/>
      <c r="B105" s="41"/>
      <c r="C105" s="42"/>
      <c r="D105" s="225" t="s">
        <v>159</v>
      </c>
      <c r="E105" s="42"/>
      <c r="F105" s="226" t="s">
        <v>1080</v>
      </c>
      <c r="G105" s="42"/>
      <c r="H105" s="42"/>
      <c r="I105" s="222"/>
      <c r="J105" s="42"/>
      <c r="K105" s="42"/>
      <c r="L105" s="46"/>
      <c r="M105" s="223"/>
      <c r="N105" s="224"/>
      <c r="O105" s="87"/>
      <c r="P105" s="87"/>
      <c r="Q105" s="87"/>
      <c r="R105" s="87"/>
      <c r="S105" s="87"/>
      <c r="T105" s="88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159</v>
      </c>
      <c r="AU105" s="19" t="s">
        <v>85</v>
      </c>
    </row>
    <row r="106" s="13" customFormat="1">
      <c r="A106" s="13"/>
      <c r="B106" s="227"/>
      <c r="C106" s="228"/>
      <c r="D106" s="220" t="s">
        <v>161</v>
      </c>
      <c r="E106" s="229" t="s">
        <v>19</v>
      </c>
      <c r="F106" s="230" t="s">
        <v>1081</v>
      </c>
      <c r="G106" s="228"/>
      <c r="H106" s="231">
        <v>2768.3690000000001</v>
      </c>
      <c r="I106" s="232"/>
      <c r="J106" s="228"/>
      <c r="K106" s="228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161</v>
      </c>
      <c r="AU106" s="237" t="s">
        <v>85</v>
      </c>
      <c r="AV106" s="13" t="s">
        <v>85</v>
      </c>
      <c r="AW106" s="13" t="s">
        <v>36</v>
      </c>
      <c r="AX106" s="13" t="s">
        <v>75</v>
      </c>
      <c r="AY106" s="237" t="s">
        <v>148</v>
      </c>
    </row>
    <row r="107" s="13" customFormat="1">
      <c r="A107" s="13"/>
      <c r="B107" s="227"/>
      <c r="C107" s="228"/>
      <c r="D107" s="220" t="s">
        <v>161</v>
      </c>
      <c r="E107" s="229" t="s">
        <v>19</v>
      </c>
      <c r="F107" s="230" t="s">
        <v>1082</v>
      </c>
      <c r="G107" s="228"/>
      <c r="H107" s="231">
        <v>230.095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161</v>
      </c>
      <c r="AU107" s="237" t="s">
        <v>85</v>
      </c>
      <c r="AV107" s="13" t="s">
        <v>85</v>
      </c>
      <c r="AW107" s="13" t="s">
        <v>36</v>
      </c>
      <c r="AX107" s="13" t="s">
        <v>75</v>
      </c>
      <c r="AY107" s="237" t="s">
        <v>148</v>
      </c>
    </row>
    <row r="108" s="14" customFormat="1">
      <c r="A108" s="14"/>
      <c r="B108" s="239"/>
      <c r="C108" s="240"/>
      <c r="D108" s="220" t="s">
        <v>161</v>
      </c>
      <c r="E108" s="241" t="s">
        <v>19</v>
      </c>
      <c r="F108" s="242" t="s">
        <v>181</v>
      </c>
      <c r="G108" s="240"/>
      <c r="H108" s="243">
        <v>2998.4639999999999</v>
      </c>
      <c r="I108" s="244"/>
      <c r="J108" s="240"/>
      <c r="K108" s="240"/>
      <c r="L108" s="245"/>
      <c r="M108" s="246"/>
      <c r="N108" s="247"/>
      <c r="O108" s="247"/>
      <c r="P108" s="247"/>
      <c r="Q108" s="247"/>
      <c r="R108" s="247"/>
      <c r="S108" s="247"/>
      <c r="T108" s="24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9" t="s">
        <v>161</v>
      </c>
      <c r="AU108" s="249" t="s">
        <v>85</v>
      </c>
      <c r="AV108" s="14" t="s">
        <v>155</v>
      </c>
      <c r="AW108" s="14" t="s">
        <v>36</v>
      </c>
      <c r="AX108" s="14" t="s">
        <v>83</v>
      </c>
      <c r="AY108" s="249" t="s">
        <v>148</v>
      </c>
    </row>
    <row r="109" s="2" customFormat="1" ht="16.5" customHeight="1">
      <c r="A109" s="40"/>
      <c r="B109" s="41"/>
      <c r="C109" s="207" t="s">
        <v>155</v>
      </c>
      <c r="D109" s="207" t="s">
        <v>150</v>
      </c>
      <c r="E109" s="208" t="s">
        <v>1083</v>
      </c>
      <c r="F109" s="209" t="s">
        <v>1084</v>
      </c>
      <c r="G109" s="210" t="s">
        <v>174</v>
      </c>
      <c r="H109" s="211">
        <v>7.8499999999999996</v>
      </c>
      <c r="I109" s="212"/>
      <c r="J109" s="213">
        <f>ROUND(I109*H109,2)</f>
        <v>0</v>
      </c>
      <c r="K109" s="209" t="s">
        <v>154</v>
      </c>
      <c r="L109" s="46"/>
      <c r="M109" s="214" t="s">
        <v>19</v>
      </c>
      <c r="N109" s="215" t="s">
        <v>48</v>
      </c>
      <c r="O109" s="87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8" t="s">
        <v>155</v>
      </c>
      <c r="AT109" s="218" t="s">
        <v>150</v>
      </c>
      <c r="AU109" s="218" t="s">
        <v>85</v>
      </c>
      <c r="AY109" s="19" t="s">
        <v>148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9" t="s">
        <v>155</v>
      </c>
      <c r="BK109" s="219">
        <f>ROUND(I109*H109,2)</f>
        <v>0</v>
      </c>
      <c r="BL109" s="19" t="s">
        <v>155</v>
      </c>
      <c r="BM109" s="218" t="s">
        <v>1085</v>
      </c>
    </row>
    <row r="110" s="2" customFormat="1">
      <c r="A110" s="40"/>
      <c r="B110" s="41"/>
      <c r="C110" s="42"/>
      <c r="D110" s="220" t="s">
        <v>157</v>
      </c>
      <c r="E110" s="42"/>
      <c r="F110" s="221" t="s">
        <v>1086</v>
      </c>
      <c r="G110" s="42"/>
      <c r="H110" s="42"/>
      <c r="I110" s="222"/>
      <c r="J110" s="42"/>
      <c r="K110" s="42"/>
      <c r="L110" s="46"/>
      <c r="M110" s="223"/>
      <c r="N110" s="224"/>
      <c r="O110" s="87"/>
      <c r="P110" s="87"/>
      <c r="Q110" s="87"/>
      <c r="R110" s="87"/>
      <c r="S110" s="87"/>
      <c r="T110" s="88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157</v>
      </c>
      <c r="AU110" s="19" t="s">
        <v>85</v>
      </c>
    </row>
    <row r="111" s="2" customFormat="1">
      <c r="A111" s="40"/>
      <c r="B111" s="41"/>
      <c r="C111" s="42"/>
      <c r="D111" s="225" t="s">
        <v>159</v>
      </c>
      <c r="E111" s="42"/>
      <c r="F111" s="226" t="s">
        <v>1087</v>
      </c>
      <c r="G111" s="42"/>
      <c r="H111" s="42"/>
      <c r="I111" s="222"/>
      <c r="J111" s="42"/>
      <c r="K111" s="42"/>
      <c r="L111" s="46"/>
      <c r="M111" s="223"/>
      <c r="N111" s="224"/>
      <c r="O111" s="87"/>
      <c r="P111" s="87"/>
      <c r="Q111" s="87"/>
      <c r="R111" s="87"/>
      <c r="S111" s="87"/>
      <c r="T111" s="88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159</v>
      </c>
      <c r="AU111" s="19" t="s">
        <v>85</v>
      </c>
    </row>
    <row r="112" s="15" customFormat="1">
      <c r="A112" s="15"/>
      <c r="B112" s="250"/>
      <c r="C112" s="251"/>
      <c r="D112" s="220" t="s">
        <v>161</v>
      </c>
      <c r="E112" s="252" t="s">
        <v>19</v>
      </c>
      <c r="F112" s="253" t="s">
        <v>1088</v>
      </c>
      <c r="G112" s="251"/>
      <c r="H112" s="252" t="s">
        <v>19</v>
      </c>
      <c r="I112" s="254"/>
      <c r="J112" s="251"/>
      <c r="K112" s="251"/>
      <c r="L112" s="255"/>
      <c r="M112" s="256"/>
      <c r="N112" s="257"/>
      <c r="O112" s="257"/>
      <c r="P112" s="257"/>
      <c r="Q112" s="257"/>
      <c r="R112" s="257"/>
      <c r="S112" s="257"/>
      <c r="T112" s="258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9" t="s">
        <v>161</v>
      </c>
      <c r="AU112" s="259" t="s">
        <v>85</v>
      </c>
      <c r="AV112" s="15" t="s">
        <v>83</v>
      </c>
      <c r="AW112" s="15" t="s">
        <v>36</v>
      </c>
      <c r="AX112" s="15" t="s">
        <v>75</v>
      </c>
      <c r="AY112" s="259" t="s">
        <v>148</v>
      </c>
    </row>
    <row r="113" s="13" customFormat="1">
      <c r="A113" s="13"/>
      <c r="B113" s="227"/>
      <c r="C113" s="228"/>
      <c r="D113" s="220" t="s">
        <v>161</v>
      </c>
      <c r="E113" s="229" t="s">
        <v>19</v>
      </c>
      <c r="F113" s="230" t="s">
        <v>1089</v>
      </c>
      <c r="G113" s="228"/>
      <c r="H113" s="231">
        <v>7.8499999999999996</v>
      </c>
      <c r="I113" s="232"/>
      <c r="J113" s="228"/>
      <c r="K113" s="228"/>
      <c r="L113" s="233"/>
      <c r="M113" s="234"/>
      <c r="N113" s="235"/>
      <c r="O113" s="235"/>
      <c r="P113" s="235"/>
      <c r="Q113" s="235"/>
      <c r="R113" s="235"/>
      <c r="S113" s="235"/>
      <c r="T113" s="23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7" t="s">
        <v>161</v>
      </c>
      <c r="AU113" s="237" t="s">
        <v>85</v>
      </c>
      <c r="AV113" s="13" t="s">
        <v>85</v>
      </c>
      <c r="AW113" s="13" t="s">
        <v>36</v>
      </c>
      <c r="AX113" s="13" t="s">
        <v>83</v>
      </c>
      <c r="AY113" s="237" t="s">
        <v>148</v>
      </c>
    </row>
    <row r="114" s="2" customFormat="1" ht="21.75" customHeight="1">
      <c r="A114" s="40"/>
      <c r="B114" s="41"/>
      <c r="C114" s="207" t="s">
        <v>191</v>
      </c>
      <c r="D114" s="207" t="s">
        <v>150</v>
      </c>
      <c r="E114" s="208" t="s">
        <v>205</v>
      </c>
      <c r="F114" s="209" t="s">
        <v>206</v>
      </c>
      <c r="G114" s="210" t="s">
        <v>174</v>
      </c>
      <c r="H114" s="211">
        <v>7237.7470000000003</v>
      </c>
      <c r="I114" s="212"/>
      <c r="J114" s="213">
        <f>ROUND(I114*H114,2)</f>
        <v>0</v>
      </c>
      <c r="K114" s="209" t="s">
        <v>154</v>
      </c>
      <c r="L114" s="46"/>
      <c r="M114" s="214" t="s">
        <v>19</v>
      </c>
      <c r="N114" s="215" t="s">
        <v>48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155</v>
      </c>
      <c r="AT114" s="218" t="s">
        <v>150</v>
      </c>
      <c r="AU114" s="218" t="s">
        <v>85</v>
      </c>
      <c r="AY114" s="19" t="s">
        <v>148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155</v>
      </c>
      <c r="BK114" s="219">
        <f>ROUND(I114*H114,2)</f>
        <v>0</v>
      </c>
      <c r="BL114" s="19" t="s">
        <v>155</v>
      </c>
      <c r="BM114" s="218" t="s">
        <v>1090</v>
      </c>
    </row>
    <row r="115" s="2" customFormat="1">
      <c r="A115" s="40"/>
      <c r="B115" s="41"/>
      <c r="C115" s="42"/>
      <c r="D115" s="220" t="s">
        <v>157</v>
      </c>
      <c r="E115" s="42"/>
      <c r="F115" s="221" t="s">
        <v>208</v>
      </c>
      <c r="G115" s="42"/>
      <c r="H115" s="42"/>
      <c r="I115" s="222"/>
      <c r="J115" s="42"/>
      <c r="K115" s="42"/>
      <c r="L115" s="46"/>
      <c r="M115" s="223"/>
      <c r="N115" s="224"/>
      <c r="O115" s="87"/>
      <c r="P115" s="87"/>
      <c r="Q115" s="87"/>
      <c r="R115" s="87"/>
      <c r="S115" s="87"/>
      <c r="T115" s="88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157</v>
      </c>
      <c r="AU115" s="19" t="s">
        <v>85</v>
      </c>
    </row>
    <row r="116" s="2" customFormat="1">
      <c r="A116" s="40"/>
      <c r="B116" s="41"/>
      <c r="C116" s="42"/>
      <c r="D116" s="225" t="s">
        <v>159</v>
      </c>
      <c r="E116" s="42"/>
      <c r="F116" s="226" t="s">
        <v>209</v>
      </c>
      <c r="G116" s="42"/>
      <c r="H116" s="42"/>
      <c r="I116" s="222"/>
      <c r="J116" s="42"/>
      <c r="K116" s="42"/>
      <c r="L116" s="46"/>
      <c r="M116" s="223"/>
      <c r="N116" s="224"/>
      <c r="O116" s="87"/>
      <c r="P116" s="87"/>
      <c r="Q116" s="87"/>
      <c r="R116" s="87"/>
      <c r="S116" s="87"/>
      <c r="T116" s="88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159</v>
      </c>
      <c r="AU116" s="19" t="s">
        <v>85</v>
      </c>
    </row>
    <row r="117" s="2" customFormat="1">
      <c r="A117" s="40"/>
      <c r="B117" s="41"/>
      <c r="C117" s="42"/>
      <c r="D117" s="220" t="s">
        <v>168</v>
      </c>
      <c r="E117" s="42"/>
      <c r="F117" s="238" t="s">
        <v>210</v>
      </c>
      <c r="G117" s="42"/>
      <c r="H117" s="42"/>
      <c r="I117" s="222"/>
      <c r="J117" s="42"/>
      <c r="K117" s="42"/>
      <c r="L117" s="46"/>
      <c r="M117" s="223"/>
      <c r="N117" s="224"/>
      <c r="O117" s="87"/>
      <c r="P117" s="87"/>
      <c r="Q117" s="87"/>
      <c r="R117" s="87"/>
      <c r="S117" s="87"/>
      <c r="T117" s="88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168</v>
      </c>
      <c r="AU117" s="19" t="s">
        <v>85</v>
      </c>
    </row>
    <row r="118" s="13" customFormat="1">
      <c r="A118" s="13"/>
      <c r="B118" s="227"/>
      <c r="C118" s="228"/>
      <c r="D118" s="220" t="s">
        <v>161</v>
      </c>
      <c r="E118" s="229" t="s">
        <v>19</v>
      </c>
      <c r="F118" s="230" t="s">
        <v>1091</v>
      </c>
      <c r="G118" s="228"/>
      <c r="H118" s="231">
        <v>2998.4639999999999</v>
      </c>
      <c r="I118" s="232"/>
      <c r="J118" s="228"/>
      <c r="K118" s="228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161</v>
      </c>
      <c r="AU118" s="237" t="s">
        <v>85</v>
      </c>
      <c r="AV118" s="13" t="s">
        <v>85</v>
      </c>
      <c r="AW118" s="13" t="s">
        <v>36</v>
      </c>
      <c r="AX118" s="13" t="s">
        <v>75</v>
      </c>
      <c r="AY118" s="237" t="s">
        <v>148</v>
      </c>
    </row>
    <row r="119" s="13" customFormat="1">
      <c r="A119" s="13"/>
      <c r="B119" s="227"/>
      <c r="C119" s="228"/>
      <c r="D119" s="220" t="s">
        <v>161</v>
      </c>
      <c r="E119" s="229" t="s">
        <v>19</v>
      </c>
      <c r="F119" s="230" t="s">
        <v>1092</v>
      </c>
      <c r="G119" s="228"/>
      <c r="H119" s="231">
        <v>504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161</v>
      </c>
      <c r="AU119" s="237" t="s">
        <v>85</v>
      </c>
      <c r="AV119" s="13" t="s">
        <v>85</v>
      </c>
      <c r="AW119" s="13" t="s">
        <v>36</v>
      </c>
      <c r="AX119" s="13" t="s">
        <v>75</v>
      </c>
      <c r="AY119" s="237" t="s">
        <v>148</v>
      </c>
    </row>
    <row r="120" s="13" customFormat="1">
      <c r="A120" s="13"/>
      <c r="B120" s="227"/>
      <c r="C120" s="228"/>
      <c r="D120" s="220" t="s">
        <v>161</v>
      </c>
      <c r="E120" s="229" t="s">
        <v>19</v>
      </c>
      <c r="F120" s="230" t="s">
        <v>1093</v>
      </c>
      <c r="G120" s="228"/>
      <c r="H120" s="231">
        <v>7.8499999999999996</v>
      </c>
      <c r="I120" s="232"/>
      <c r="J120" s="228"/>
      <c r="K120" s="228"/>
      <c r="L120" s="233"/>
      <c r="M120" s="234"/>
      <c r="N120" s="235"/>
      <c r="O120" s="235"/>
      <c r="P120" s="235"/>
      <c r="Q120" s="235"/>
      <c r="R120" s="235"/>
      <c r="S120" s="235"/>
      <c r="T120" s="23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7" t="s">
        <v>161</v>
      </c>
      <c r="AU120" s="237" t="s">
        <v>85</v>
      </c>
      <c r="AV120" s="13" t="s">
        <v>85</v>
      </c>
      <c r="AW120" s="13" t="s">
        <v>36</v>
      </c>
      <c r="AX120" s="13" t="s">
        <v>75</v>
      </c>
      <c r="AY120" s="237" t="s">
        <v>148</v>
      </c>
    </row>
    <row r="121" s="13" customFormat="1">
      <c r="A121" s="13"/>
      <c r="B121" s="227"/>
      <c r="C121" s="228"/>
      <c r="D121" s="220" t="s">
        <v>161</v>
      </c>
      <c r="E121" s="229" t="s">
        <v>19</v>
      </c>
      <c r="F121" s="230" t="s">
        <v>1094</v>
      </c>
      <c r="G121" s="228"/>
      <c r="H121" s="231">
        <v>3690.1030000000001</v>
      </c>
      <c r="I121" s="232"/>
      <c r="J121" s="228"/>
      <c r="K121" s="228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161</v>
      </c>
      <c r="AU121" s="237" t="s">
        <v>85</v>
      </c>
      <c r="AV121" s="13" t="s">
        <v>85</v>
      </c>
      <c r="AW121" s="13" t="s">
        <v>36</v>
      </c>
      <c r="AX121" s="13" t="s">
        <v>75</v>
      </c>
      <c r="AY121" s="237" t="s">
        <v>148</v>
      </c>
    </row>
    <row r="122" s="13" customFormat="1">
      <c r="A122" s="13"/>
      <c r="B122" s="227"/>
      <c r="C122" s="228"/>
      <c r="D122" s="220" t="s">
        <v>161</v>
      </c>
      <c r="E122" s="229" t="s">
        <v>19</v>
      </c>
      <c r="F122" s="230" t="s">
        <v>1095</v>
      </c>
      <c r="G122" s="228"/>
      <c r="H122" s="231">
        <v>29.48</v>
      </c>
      <c r="I122" s="232"/>
      <c r="J122" s="228"/>
      <c r="K122" s="228"/>
      <c r="L122" s="233"/>
      <c r="M122" s="234"/>
      <c r="N122" s="235"/>
      <c r="O122" s="235"/>
      <c r="P122" s="235"/>
      <c r="Q122" s="235"/>
      <c r="R122" s="235"/>
      <c r="S122" s="235"/>
      <c r="T122" s="236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7" t="s">
        <v>161</v>
      </c>
      <c r="AU122" s="237" t="s">
        <v>85</v>
      </c>
      <c r="AV122" s="13" t="s">
        <v>85</v>
      </c>
      <c r="AW122" s="13" t="s">
        <v>36</v>
      </c>
      <c r="AX122" s="13" t="s">
        <v>75</v>
      </c>
      <c r="AY122" s="237" t="s">
        <v>148</v>
      </c>
    </row>
    <row r="123" s="13" customFormat="1">
      <c r="A123" s="13"/>
      <c r="B123" s="227"/>
      <c r="C123" s="228"/>
      <c r="D123" s="220" t="s">
        <v>161</v>
      </c>
      <c r="E123" s="229" t="s">
        <v>19</v>
      </c>
      <c r="F123" s="230" t="s">
        <v>1096</v>
      </c>
      <c r="G123" s="228"/>
      <c r="H123" s="231">
        <v>7.8499999999999996</v>
      </c>
      <c r="I123" s="232"/>
      <c r="J123" s="228"/>
      <c r="K123" s="228"/>
      <c r="L123" s="233"/>
      <c r="M123" s="234"/>
      <c r="N123" s="235"/>
      <c r="O123" s="235"/>
      <c r="P123" s="235"/>
      <c r="Q123" s="235"/>
      <c r="R123" s="235"/>
      <c r="S123" s="235"/>
      <c r="T123" s="23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7" t="s">
        <v>161</v>
      </c>
      <c r="AU123" s="237" t="s">
        <v>85</v>
      </c>
      <c r="AV123" s="13" t="s">
        <v>85</v>
      </c>
      <c r="AW123" s="13" t="s">
        <v>36</v>
      </c>
      <c r="AX123" s="13" t="s">
        <v>75</v>
      </c>
      <c r="AY123" s="237" t="s">
        <v>148</v>
      </c>
    </row>
    <row r="124" s="14" customFormat="1">
      <c r="A124" s="14"/>
      <c r="B124" s="239"/>
      <c r="C124" s="240"/>
      <c r="D124" s="220" t="s">
        <v>161</v>
      </c>
      <c r="E124" s="241" t="s">
        <v>19</v>
      </c>
      <c r="F124" s="242" t="s">
        <v>181</v>
      </c>
      <c r="G124" s="240"/>
      <c r="H124" s="243">
        <v>7237.7470000000003</v>
      </c>
      <c r="I124" s="244"/>
      <c r="J124" s="240"/>
      <c r="K124" s="240"/>
      <c r="L124" s="245"/>
      <c r="M124" s="246"/>
      <c r="N124" s="247"/>
      <c r="O124" s="247"/>
      <c r="P124" s="247"/>
      <c r="Q124" s="247"/>
      <c r="R124" s="247"/>
      <c r="S124" s="247"/>
      <c r="T124" s="248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9" t="s">
        <v>161</v>
      </c>
      <c r="AU124" s="249" t="s">
        <v>85</v>
      </c>
      <c r="AV124" s="14" t="s">
        <v>155</v>
      </c>
      <c r="AW124" s="14" t="s">
        <v>36</v>
      </c>
      <c r="AX124" s="14" t="s">
        <v>83</v>
      </c>
      <c r="AY124" s="249" t="s">
        <v>148</v>
      </c>
    </row>
    <row r="125" s="2" customFormat="1" ht="16.5" customHeight="1">
      <c r="A125" s="40"/>
      <c r="B125" s="41"/>
      <c r="C125" s="207" t="s">
        <v>197</v>
      </c>
      <c r="D125" s="207" t="s">
        <v>150</v>
      </c>
      <c r="E125" s="208" t="s">
        <v>223</v>
      </c>
      <c r="F125" s="209" t="s">
        <v>224</v>
      </c>
      <c r="G125" s="210" t="s">
        <v>174</v>
      </c>
      <c r="H125" s="211">
        <v>3727.433</v>
      </c>
      <c r="I125" s="212"/>
      <c r="J125" s="213">
        <f>ROUND(I125*H125,2)</f>
        <v>0</v>
      </c>
      <c r="K125" s="209" t="s">
        <v>154</v>
      </c>
      <c r="L125" s="46"/>
      <c r="M125" s="214" t="s">
        <v>19</v>
      </c>
      <c r="N125" s="215" t="s">
        <v>48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155</v>
      </c>
      <c r="AT125" s="218" t="s">
        <v>150</v>
      </c>
      <c r="AU125" s="218" t="s">
        <v>85</v>
      </c>
      <c r="AY125" s="19" t="s">
        <v>148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155</v>
      </c>
      <c r="BK125" s="219">
        <f>ROUND(I125*H125,2)</f>
        <v>0</v>
      </c>
      <c r="BL125" s="19" t="s">
        <v>155</v>
      </c>
      <c r="BM125" s="218" t="s">
        <v>1097</v>
      </c>
    </row>
    <row r="126" s="2" customFormat="1">
      <c r="A126" s="40"/>
      <c r="B126" s="41"/>
      <c r="C126" s="42"/>
      <c r="D126" s="220" t="s">
        <v>157</v>
      </c>
      <c r="E126" s="42"/>
      <c r="F126" s="221" t="s">
        <v>226</v>
      </c>
      <c r="G126" s="42"/>
      <c r="H126" s="42"/>
      <c r="I126" s="222"/>
      <c r="J126" s="42"/>
      <c r="K126" s="42"/>
      <c r="L126" s="46"/>
      <c r="M126" s="223"/>
      <c r="N126" s="224"/>
      <c r="O126" s="87"/>
      <c r="P126" s="87"/>
      <c r="Q126" s="87"/>
      <c r="R126" s="87"/>
      <c r="S126" s="87"/>
      <c r="T126" s="88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157</v>
      </c>
      <c r="AU126" s="19" t="s">
        <v>85</v>
      </c>
    </row>
    <row r="127" s="2" customFormat="1">
      <c r="A127" s="40"/>
      <c r="B127" s="41"/>
      <c r="C127" s="42"/>
      <c r="D127" s="225" t="s">
        <v>159</v>
      </c>
      <c r="E127" s="42"/>
      <c r="F127" s="226" t="s">
        <v>227</v>
      </c>
      <c r="G127" s="42"/>
      <c r="H127" s="42"/>
      <c r="I127" s="222"/>
      <c r="J127" s="42"/>
      <c r="K127" s="42"/>
      <c r="L127" s="46"/>
      <c r="M127" s="223"/>
      <c r="N127" s="224"/>
      <c r="O127" s="87"/>
      <c r="P127" s="87"/>
      <c r="Q127" s="87"/>
      <c r="R127" s="87"/>
      <c r="S127" s="87"/>
      <c r="T127" s="88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159</v>
      </c>
      <c r="AU127" s="19" t="s">
        <v>85</v>
      </c>
    </row>
    <row r="128" s="2" customFormat="1">
      <c r="A128" s="40"/>
      <c r="B128" s="41"/>
      <c r="C128" s="42"/>
      <c r="D128" s="220" t="s">
        <v>168</v>
      </c>
      <c r="E128" s="42"/>
      <c r="F128" s="238" t="s">
        <v>228</v>
      </c>
      <c r="G128" s="42"/>
      <c r="H128" s="42"/>
      <c r="I128" s="222"/>
      <c r="J128" s="42"/>
      <c r="K128" s="42"/>
      <c r="L128" s="46"/>
      <c r="M128" s="223"/>
      <c r="N128" s="224"/>
      <c r="O128" s="87"/>
      <c r="P128" s="87"/>
      <c r="Q128" s="87"/>
      <c r="R128" s="87"/>
      <c r="S128" s="87"/>
      <c r="T128" s="88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168</v>
      </c>
      <c r="AU128" s="19" t="s">
        <v>85</v>
      </c>
    </row>
    <row r="129" s="13" customFormat="1">
      <c r="A129" s="13"/>
      <c r="B129" s="227"/>
      <c r="C129" s="228"/>
      <c r="D129" s="220" t="s">
        <v>161</v>
      </c>
      <c r="E129" s="229" t="s">
        <v>19</v>
      </c>
      <c r="F129" s="230" t="s">
        <v>1098</v>
      </c>
      <c r="G129" s="228"/>
      <c r="H129" s="231">
        <v>3690.1030000000001</v>
      </c>
      <c r="I129" s="232"/>
      <c r="J129" s="228"/>
      <c r="K129" s="228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161</v>
      </c>
      <c r="AU129" s="237" t="s">
        <v>85</v>
      </c>
      <c r="AV129" s="13" t="s">
        <v>85</v>
      </c>
      <c r="AW129" s="13" t="s">
        <v>36</v>
      </c>
      <c r="AX129" s="13" t="s">
        <v>75</v>
      </c>
      <c r="AY129" s="237" t="s">
        <v>148</v>
      </c>
    </row>
    <row r="130" s="13" customFormat="1">
      <c r="A130" s="13"/>
      <c r="B130" s="227"/>
      <c r="C130" s="228"/>
      <c r="D130" s="220" t="s">
        <v>161</v>
      </c>
      <c r="E130" s="229" t="s">
        <v>19</v>
      </c>
      <c r="F130" s="230" t="s">
        <v>1099</v>
      </c>
      <c r="G130" s="228"/>
      <c r="H130" s="231">
        <v>29.48</v>
      </c>
      <c r="I130" s="232"/>
      <c r="J130" s="228"/>
      <c r="K130" s="228"/>
      <c r="L130" s="233"/>
      <c r="M130" s="234"/>
      <c r="N130" s="235"/>
      <c r="O130" s="235"/>
      <c r="P130" s="235"/>
      <c r="Q130" s="235"/>
      <c r="R130" s="235"/>
      <c r="S130" s="235"/>
      <c r="T130" s="23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7" t="s">
        <v>161</v>
      </c>
      <c r="AU130" s="237" t="s">
        <v>85</v>
      </c>
      <c r="AV130" s="13" t="s">
        <v>85</v>
      </c>
      <c r="AW130" s="13" t="s">
        <v>36</v>
      </c>
      <c r="AX130" s="13" t="s">
        <v>75</v>
      </c>
      <c r="AY130" s="237" t="s">
        <v>148</v>
      </c>
    </row>
    <row r="131" s="13" customFormat="1">
      <c r="A131" s="13"/>
      <c r="B131" s="227"/>
      <c r="C131" s="228"/>
      <c r="D131" s="220" t="s">
        <v>161</v>
      </c>
      <c r="E131" s="229" t="s">
        <v>19</v>
      </c>
      <c r="F131" s="230" t="s">
        <v>1100</v>
      </c>
      <c r="G131" s="228"/>
      <c r="H131" s="231">
        <v>7.8499999999999996</v>
      </c>
      <c r="I131" s="232"/>
      <c r="J131" s="228"/>
      <c r="K131" s="228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161</v>
      </c>
      <c r="AU131" s="237" t="s">
        <v>85</v>
      </c>
      <c r="AV131" s="13" t="s">
        <v>85</v>
      </c>
      <c r="AW131" s="13" t="s">
        <v>36</v>
      </c>
      <c r="AX131" s="13" t="s">
        <v>75</v>
      </c>
      <c r="AY131" s="237" t="s">
        <v>148</v>
      </c>
    </row>
    <row r="132" s="14" customFormat="1">
      <c r="A132" s="14"/>
      <c r="B132" s="239"/>
      <c r="C132" s="240"/>
      <c r="D132" s="220" t="s">
        <v>161</v>
      </c>
      <c r="E132" s="241" t="s">
        <v>19</v>
      </c>
      <c r="F132" s="242" t="s">
        <v>181</v>
      </c>
      <c r="G132" s="240"/>
      <c r="H132" s="243">
        <v>3727.433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9" t="s">
        <v>161</v>
      </c>
      <c r="AU132" s="249" t="s">
        <v>85</v>
      </c>
      <c r="AV132" s="14" t="s">
        <v>155</v>
      </c>
      <c r="AW132" s="14" t="s">
        <v>36</v>
      </c>
      <c r="AX132" s="14" t="s">
        <v>83</v>
      </c>
      <c r="AY132" s="249" t="s">
        <v>148</v>
      </c>
    </row>
    <row r="133" s="2" customFormat="1" ht="16.5" customHeight="1">
      <c r="A133" s="40"/>
      <c r="B133" s="41"/>
      <c r="C133" s="207" t="s">
        <v>204</v>
      </c>
      <c r="D133" s="207" t="s">
        <v>150</v>
      </c>
      <c r="E133" s="208" t="s">
        <v>846</v>
      </c>
      <c r="F133" s="209" t="s">
        <v>847</v>
      </c>
      <c r="G133" s="210" t="s">
        <v>174</v>
      </c>
      <c r="H133" s="211">
        <v>160.221</v>
      </c>
      <c r="I133" s="212"/>
      <c r="J133" s="213">
        <f>ROUND(I133*H133,2)</f>
        <v>0</v>
      </c>
      <c r="K133" s="209" t="s">
        <v>154</v>
      </c>
      <c r="L133" s="46"/>
      <c r="M133" s="214" t="s">
        <v>19</v>
      </c>
      <c r="N133" s="215" t="s">
        <v>48</v>
      </c>
      <c r="O133" s="87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8" t="s">
        <v>155</v>
      </c>
      <c r="AT133" s="218" t="s">
        <v>150</v>
      </c>
      <c r="AU133" s="218" t="s">
        <v>85</v>
      </c>
      <c r="AY133" s="19" t="s">
        <v>148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9" t="s">
        <v>155</v>
      </c>
      <c r="BK133" s="219">
        <f>ROUND(I133*H133,2)</f>
        <v>0</v>
      </c>
      <c r="BL133" s="19" t="s">
        <v>155</v>
      </c>
      <c r="BM133" s="218" t="s">
        <v>1101</v>
      </c>
    </row>
    <row r="134" s="2" customFormat="1">
      <c r="A134" s="40"/>
      <c r="B134" s="41"/>
      <c r="C134" s="42"/>
      <c r="D134" s="220" t="s">
        <v>157</v>
      </c>
      <c r="E134" s="42"/>
      <c r="F134" s="221" t="s">
        <v>849</v>
      </c>
      <c r="G134" s="42"/>
      <c r="H134" s="42"/>
      <c r="I134" s="222"/>
      <c r="J134" s="42"/>
      <c r="K134" s="42"/>
      <c r="L134" s="46"/>
      <c r="M134" s="223"/>
      <c r="N134" s="224"/>
      <c r="O134" s="87"/>
      <c r="P134" s="87"/>
      <c r="Q134" s="87"/>
      <c r="R134" s="87"/>
      <c r="S134" s="87"/>
      <c r="T134" s="88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157</v>
      </c>
      <c r="AU134" s="19" t="s">
        <v>85</v>
      </c>
    </row>
    <row r="135" s="2" customFormat="1">
      <c r="A135" s="40"/>
      <c r="B135" s="41"/>
      <c r="C135" s="42"/>
      <c r="D135" s="225" t="s">
        <v>159</v>
      </c>
      <c r="E135" s="42"/>
      <c r="F135" s="226" t="s">
        <v>850</v>
      </c>
      <c r="G135" s="42"/>
      <c r="H135" s="42"/>
      <c r="I135" s="222"/>
      <c r="J135" s="42"/>
      <c r="K135" s="42"/>
      <c r="L135" s="46"/>
      <c r="M135" s="223"/>
      <c r="N135" s="224"/>
      <c r="O135" s="87"/>
      <c r="P135" s="87"/>
      <c r="Q135" s="87"/>
      <c r="R135" s="87"/>
      <c r="S135" s="87"/>
      <c r="T135" s="88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159</v>
      </c>
      <c r="AU135" s="19" t="s">
        <v>85</v>
      </c>
    </row>
    <row r="136" s="13" customFormat="1">
      <c r="A136" s="13"/>
      <c r="B136" s="227"/>
      <c r="C136" s="228"/>
      <c r="D136" s="220" t="s">
        <v>161</v>
      </c>
      <c r="E136" s="229" t="s">
        <v>19</v>
      </c>
      <c r="F136" s="230" t="s">
        <v>1102</v>
      </c>
      <c r="G136" s="228"/>
      <c r="H136" s="231">
        <v>160.221</v>
      </c>
      <c r="I136" s="232"/>
      <c r="J136" s="228"/>
      <c r="K136" s="228"/>
      <c r="L136" s="233"/>
      <c r="M136" s="234"/>
      <c r="N136" s="235"/>
      <c r="O136" s="235"/>
      <c r="P136" s="235"/>
      <c r="Q136" s="235"/>
      <c r="R136" s="235"/>
      <c r="S136" s="235"/>
      <c r="T136" s="23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7" t="s">
        <v>161</v>
      </c>
      <c r="AU136" s="237" t="s">
        <v>85</v>
      </c>
      <c r="AV136" s="13" t="s">
        <v>85</v>
      </c>
      <c r="AW136" s="13" t="s">
        <v>36</v>
      </c>
      <c r="AX136" s="13" t="s">
        <v>83</v>
      </c>
      <c r="AY136" s="237" t="s">
        <v>148</v>
      </c>
    </row>
    <row r="137" s="2" customFormat="1" ht="16.5" customHeight="1">
      <c r="A137" s="40"/>
      <c r="B137" s="41"/>
      <c r="C137" s="271" t="s">
        <v>222</v>
      </c>
      <c r="D137" s="271" t="s">
        <v>250</v>
      </c>
      <c r="E137" s="272" t="s">
        <v>852</v>
      </c>
      <c r="F137" s="273" t="s">
        <v>853</v>
      </c>
      <c r="G137" s="274" t="s">
        <v>174</v>
      </c>
      <c r="H137" s="275">
        <v>160.221</v>
      </c>
      <c r="I137" s="276"/>
      <c r="J137" s="277">
        <f>ROUND(I137*H137,2)</f>
        <v>0</v>
      </c>
      <c r="K137" s="273" t="s">
        <v>19</v>
      </c>
      <c r="L137" s="278"/>
      <c r="M137" s="279" t="s">
        <v>19</v>
      </c>
      <c r="N137" s="280" t="s">
        <v>48</v>
      </c>
      <c r="O137" s="87"/>
      <c r="P137" s="216">
        <f>O137*H137</f>
        <v>0</v>
      </c>
      <c r="Q137" s="216">
        <v>1</v>
      </c>
      <c r="R137" s="216">
        <f>Q137*H137</f>
        <v>160.221</v>
      </c>
      <c r="S137" s="216">
        <v>0</v>
      </c>
      <c r="T137" s="217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8" t="s">
        <v>222</v>
      </c>
      <c r="AT137" s="218" t="s">
        <v>250</v>
      </c>
      <c r="AU137" s="218" t="s">
        <v>85</v>
      </c>
      <c r="AY137" s="19" t="s">
        <v>148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9" t="s">
        <v>155</v>
      </c>
      <c r="BK137" s="219">
        <f>ROUND(I137*H137,2)</f>
        <v>0</v>
      </c>
      <c r="BL137" s="19" t="s">
        <v>155</v>
      </c>
      <c r="BM137" s="218" t="s">
        <v>1103</v>
      </c>
    </row>
    <row r="138" s="2" customFormat="1">
      <c r="A138" s="40"/>
      <c r="B138" s="41"/>
      <c r="C138" s="42"/>
      <c r="D138" s="220" t="s">
        <v>157</v>
      </c>
      <c r="E138" s="42"/>
      <c r="F138" s="221" t="s">
        <v>853</v>
      </c>
      <c r="G138" s="42"/>
      <c r="H138" s="42"/>
      <c r="I138" s="222"/>
      <c r="J138" s="42"/>
      <c r="K138" s="42"/>
      <c r="L138" s="46"/>
      <c r="M138" s="223"/>
      <c r="N138" s="224"/>
      <c r="O138" s="87"/>
      <c r="P138" s="87"/>
      <c r="Q138" s="87"/>
      <c r="R138" s="87"/>
      <c r="S138" s="87"/>
      <c r="T138" s="88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157</v>
      </c>
      <c r="AU138" s="19" t="s">
        <v>85</v>
      </c>
    </row>
    <row r="139" s="15" customFormat="1">
      <c r="A139" s="15"/>
      <c r="B139" s="250"/>
      <c r="C139" s="251"/>
      <c r="D139" s="220" t="s">
        <v>161</v>
      </c>
      <c r="E139" s="252" t="s">
        <v>19</v>
      </c>
      <c r="F139" s="253" t="s">
        <v>855</v>
      </c>
      <c r="G139" s="251"/>
      <c r="H139" s="252" t="s">
        <v>19</v>
      </c>
      <c r="I139" s="254"/>
      <c r="J139" s="251"/>
      <c r="K139" s="251"/>
      <c r="L139" s="255"/>
      <c r="M139" s="256"/>
      <c r="N139" s="257"/>
      <c r="O139" s="257"/>
      <c r="P139" s="257"/>
      <c r="Q139" s="257"/>
      <c r="R139" s="257"/>
      <c r="S139" s="257"/>
      <c r="T139" s="258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9" t="s">
        <v>161</v>
      </c>
      <c r="AU139" s="259" t="s">
        <v>85</v>
      </c>
      <c r="AV139" s="15" t="s">
        <v>83</v>
      </c>
      <c r="AW139" s="15" t="s">
        <v>36</v>
      </c>
      <c r="AX139" s="15" t="s">
        <v>75</v>
      </c>
      <c r="AY139" s="259" t="s">
        <v>148</v>
      </c>
    </row>
    <row r="140" s="15" customFormat="1">
      <c r="A140" s="15"/>
      <c r="B140" s="250"/>
      <c r="C140" s="251"/>
      <c r="D140" s="220" t="s">
        <v>161</v>
      </c>
      <c r="E140" s="252" t="s">
        <v>19</v>
      </c>
      <c r="F140" s="253" t="s">
        <v>1104</v>
      </c>
      <c r="G140" s="251"/>
      <c r="H140" s="252" t="s">
        <v>19</v>
      </c>
      <c r="I140" s="254"/>
      <c r="J140" s="251"/>
      <c r="K140" s="251"/>
      <c r="L140" s="255"/>
      <c r="M140" s="256"/>
      <c r="N140" s="257"/>
      <c r="O140" s="257"/>
      <c r="P140" s="257"/>
      <c r="Q140" s="257"/>
      <c r="R140" s="257"/>
      <c r="S140" s="257"/>
      <c r="T140" s="258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59" t="s">
        <v>161</v>
      </c>
      <c r="AU140" s="259" t="s">
        <v>85</v>
      </c>
      <c r="AV140" s="15" t="s">
        <v>83</v>
      </c>
      <c r="AW140" s="15" t="s">
        <v>36</v>
      </c>
      <c r="AX140" s="15" t="s">
        <v>75</v>
      </c>
      <c r="AY140" s="259" t="s">
        <v>148</v>
      </c>
    </row>
    <row r="141" s="13" customFormat="1">
      <c r="A141" s="13"/>
      <c r="B141" s="227"/>
      <c r="C141" s="228"/>
      <c r="D141" s="220" t="s">
        <v>161</v>
      </c>
      <c r="E141" s="229" t="s">
        <v>19</v>
      </c>
      <c r="F141" s="230" t="s">
        <v>1105</v>
      </c>
      <c r="G141" s="228"/>
      <c r="H141" s="231">
        <v>160.221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161</v>
      </c>
      <c r="AU141" s="237" t="s">
        <v>85</v>
      </c>
      <c r="AV141" s="13" t="s">
        <v>85</v>
      </c>
      <c r="AW141" s="13" t="s">
        <v>36</v>
      </c>
      <c r="AX141" s="13" t="s">
        <v>83</v>
      </c>
      <c r="AY141" s="237" t="s">
        <v>148</v>
      </c>
    </row>
    <row r="142" s="2" customFormat="1" ht="16.5" customHeight="1">
      <c r="A142" s="40"/>
      <c r="B142" s="41"/>
      <c r="C142" s="207" t="s">
        <v>231</v>
      </c>
      <c r="D142" s="207" t="s">
        <v>150</v>
      </c>
      <c r="E142" s="208" t="s">
        <v>241</v>
      </c>
      <c r="F142" s="209" t="s">
        <v>242</v>
      </c>
      <c r="G142" s="210" t="s">
        <v>174</v>
      </c>
      <c r="H142" s="211">
        <v>3690.1030000000001</v>
      </c>
      <c r="I142" s="212"/>
      <c r="J142" s="213">
        <f>ROUND(I142*H142,2)</f>
        <v>0</v>
      </c>
      <c r="K142" s="209" t="s">
        <v>154</v>
      </c>
      <c r="L142" s="46"/>
      <c r="M142" s="214" t="s">
        <v>19</v>
      </c>
      <c r="N142" s="215" t="s">
        <v>48</v>
      </c>
      <c r="O142" s="87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8" t="s">
        <v>155</v>
      </c>
      <c r="AT142" s="218" t="s">
        <v>150</v>
      </c>
      <c r="AU142" s="218" t="s">
        <v>85</v>
      </c>
      <c r="AY142" s="19" t="s">
        <v>148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9" t="s">
        <v>155</v>
      </c>
      <c r="BK142" s="219">
        <f>ROUND(I142*H142,2)</f>
        <v>0</v>
      </c>
      <c r="BL142" s="19" t="s">
        <v>155</v>
      </c>
      <c r="BM142" s="218" t="s">
        <v>1106</v>
      </c>
    </row>
    <row r="143" s="2" customFormat="1">
      <c r="A143" s="40"/>
      <c r="B143" s="41"/>
      <c r="C143" s="42"/>
      <c r="D143" s="220" t="s">
        <v>157</v>
      </c>
      <c r="E143" s="42"/>
      <c r="F143" s="221" t="s">
        <v>244</v>
      </c>
      <c r="G143" s="42"/>
      <c r="H143" s="42"/>
      <c r="I143" s="222"/>
      <c r="J143" s="42"/>
      <c r="K143" s="42"/>
      <c r="L143" s="46"/>
      <c r="M143" s="223"/>
      <c r="N143" s="224"/>
      <c r="O143" s="87"/>
      <c r="P143" s="87"/>
      <c r="Q143" s="87"/>
      <c r="R143" s="87"/>
      <c r="S143" s="87"/>
      <c r="T143" s="88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157</v>
      </c>
      <c r="AU143" s="19" t="s">
        <v>85</v>
      </c>
    </row>
    <row r="144" s="2" customFormat="1">
      <c r="A144" s="40"/>
      <c r="B144" s="41"/>
      <c r="C144" s="42"/>
      <c r="D144" s="225" t="s">
        <v>159</v>
      </c>
      <c r="E144" s="42"/>
      <c r="F144" s="226" t="s">
        <v>245</v>
      </c>
      <c r="G144" s="42"/>
      <c r="H144" s="42"/>
      <c r="I144" s="222"/>
      <c r="J144" s="42"/>
      <c r="K144" s="42"/>
      <c r="L144" s="46"/>
      <c r="M144" s="223"/>
      <c r="N144" s="224"/>
      <c r="O144" s="87"/>
      <c r="P144" s="87"/>
      <c r="Q144" s="87"/>
      <c r="R144" s="87"/>
      <c r="S144" s="87"/>
      <c r="T144" s="88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159</v>
      </c>
      <c r="AU144" s="19" t="s">
        <v>85</v>
      </c>
    </row>
    <row r="145" s="13" customFormat="1">
      <c r="A145" s="13"/>
      <c r="B145" s="227"/>
      <c r="C145" s="228"/>
      <c r="D145" s="220" t="s">
        <v>161</v>
      </c>
      <c r="E145" s="229" t="s">
        <v>19</v>
      </c>
      <c r="F145" s="230" t="s">
        <v>1107</v>
      </c>
      <c r="G145" s="228"/>
      <c r="H145" s="231">
        <v>181.43100000000001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161</v>
      </c>
      <c r="AU145" s="237" t="s">
        <v>85</v>
      </c>
      <c r="AV145" s="13" t="s">
        <v>85</v>
      </c>
      <c r="AW145" s="13" t="s">
        <v>36</v>
      </c>
      <c r="AX145" s="13" t="s">
        <v>75</v>
      </c>
      <c r="AY145" s="237" t="s">
        <v>148</v>
      </c>
    </row>
    <row r="146" s="13" customFormat="1">
      <c r="A146" s="13"/>
      <c r="B146" s="227"/>
      <c r="C146" s="228"/>
      <c r="D146" s="220" t="s">
        <v>161</v>
      </c>
      <c r="E146" s="229" t="s">
        <v>19</v>
      </c>
      <c r="F146" s="230" t="s">
        <v>1108</v>
      </c>
      <c r="G146" s="228"/>
      <c r="H146" s="231">
        <v>832.74599999999998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161</v>
      </c>
      <c r="AU146" s="237" t="s">
        <v>85</v>
      </c>
      <c r="AV146" s="13" t="s">
        <v>85</v>
      </c>
      <c r="AW146" s="13" t="s">
        <v>36</v>
      </c>
      <c r="AX146" s="13" t="s">
        <v>75</v>
      </c>
      <c r="AY146" s="237" t="s">
        <v>148</v>
      </c>
    </row>
    <row r="147" s="13" customFormat="1">
      <c r="A147" s="13"/>
      <c r="B147" s="227"/>
      <c r="C147" s="228"/>
      <c r="D147" s="220" t="s">
        <v>161</v>
      </c>
      <c r="E147" s="229" t="s">
        <v>19</v>
      </c>
      <c r="F147" s="230" t="s">
        <v>1109</v>
      </c>
      <c r="G147" s="228"/>
      <c r="H147" s="231">
        <v>2675.9259999999999</v>
      </c>
      <c r="I147" s="232"/>
      <c r="J147" s="228"/>
      <c r="K147" s="228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161</v>
      </c>
      <c r="AU147" s="237" t="s">
        <v>85</v>
      </c>
      <c r="AV147" s="13" t="s">
        <v>85</v>
      </c>
      <c r="AW147" s="13" t="s">
        <v>36</v>
      </c>
      <c r="AX147" s="13" t="s">
        <v>75</v>
      </c>
      <c r="AY147" s="237" t="s">
        <v>148</v>
      </c>
    </row>
    <row r="148" s="14" customFormat="1">
      <c r="A148" s="14"/>
      <c r="B148" s="239"/>
      <c r="C148" s="240"/>
      <c r="D148" s="220" t="s">
        <v>161</v>
      </c>
      <c r="E148" s="241" t="s">
        <v>19</v>
      </c>
      <c r="F148" s="242" t="s">
        <v>181</v>
      </c>
      <c r="G148" s="240"/>
      <c r="H148" s="243">
        <v>3690.1030000000001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9" t="s">
        <v>161</v>
      </c>
      <c r="AU148" s="249" t="s">
        <v>85</v>
      </c>
      <c r="AV148" s="14" t="s">
        <v>155</v>
      </c>
      <c r="AW148" s="14" t="s">
        <v>36</v>
      </c>
      <c r="AX148" s="14" t="s">
        <v>83</v>
      </c>
      <c r="AY148" s="249" t="s">
        <v>148</v>
      </c>
    </row>
    <row r="149" s="2" customFormat="1" ht="16.5" customHeight="1">
      <c r="A149" s="40"/>
      <c r="B149" s="41"/>
      <c r="C149" s="207" t="s">
        <v>240</v>
      </c>
      <c r="D149" s="207" t="s">
        <v>150</v>
      </c>
      <c r="E149" s="208" t="s">
        <v>1110</v>
      </c>
      <c r="F149" s="209" t="s">
        <v>1111</v>
      </c>
      <c r="G149" s="210" t="s">
        <v>174</v>
      </c>
      <c r="H149" s="211">
        <v>7.8499999999999996</v>
      </c>
      <c r="I149" s="212"/>
      <c r="J149" s="213">
        <f>ROUND(I149*H149,2)</f>
        <v>0</v>
      </c>
      <c r="K149" s="209" t="s">
        <v>154</v>
      </c>
      <c r="L149" s="46"/>
      <c r="M149" s="214" t="s">
        <v>19</v>
      </c>
      <c r="N149" s="215" t="s">
        <v>48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155</v>
      </c>
      <c r="AT149" s="218" t="s">
        <v>150</v>
      </c>
      <c r="AU149" s="218" t="s">
        <v>85</v>
      </c>
      <c r="AY149" s="19" t="s">
        <v>148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155</v>
      </c>
      <c r="BK149" s="219">
        <f>ROUND(I149*H149,2)</f>
        <v>0</v>
      </c>
      <c r="BL149" s="19" t="s">
        <v>155</v>
      </c>
      <c r="BM149" s="218" t="s">
        <v>1112</v>
      </c>
    </row>
    <row r="150" s="2" customFormat="1">
      <c r="A150" s="40"/>
      <c r="B150" s="41"/>
      <c r="C150" s="42"/>
      <c r="D150" s="220" t="s">
        <v>157</v>
      </c>
      <c r="E150" s="42"/>
      <c r="F150" s="221" t="s">
        <v>1113</v>
      </c>
      <c r="G150" s="42"/>
      <c r="H150" s="42"/>
      <c r="I150" s="222"/>
      <c r="J150" s="42"/>
      <c r="K150" s="42"/>
      <c r="L150" s="46"/>
      <c r="M150" s="223"/>
      <c r="N150" s="224"/>
      <c r="O150" s="87"/>
      <c r="P150" s="87"/>
      <c r="Q150" s="87"/>
      <c r="R150" s="87"/>
      <c r="S150" s="87"/>
      <c r="T150" s="88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157</v>
      </c>
      <c r="AU150" s="19" t="s">
        <v>85</v>
      </c>
    </row>
    <row r="151" s="2" customFormat="1">
      <c r="A151" s="40"/>
      <c r="B151" s="41"/>
      <c r="C151" s="42"/>
      <c r="D151" s="225" t="s">
        <v>159</v>
      </c>
      <c r="E151" s="42"/>
      <c r="F151" s="226" t="s">
        <v>1114</v>
      </c>
      <c r="G151" s="42"/>
      <c r="H151" s="42"/>
      <c r="I151" s="222"/>
      <c r="J151" s="42"/>
      <c r="K151" s="42"/>
      <c r="L151" s="46"/>
      <c r="M151" s="223"/>
      <c r="N151" s="224"/>
      <c r="O151" s="87"/>
      <c r="P151" s="87"/>
      <c r="Q151" s="87"/>
      <c r="R151" s="87"/>
      <c r="S151" s="87"/>
      <c r="T151" s="88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159</v>
      </c>
      <c r="AU151" s="19" t="s">
        <v>85</v>
      </c>
    </row>
    <row r="152" s="15" customFormat="1">
      <c r="A152" s="15"/>
      <c r="B152" s="250"/>
      <c r="C152" s="251"/>
      <c r="D152" s="220" t="s">
        <v>161</v>
      </c>
      <c r="E152" s="252" t="s">
        <v>19</v>
      </c>
      <c r="F152" s="253" t="s">
        <v>1115</v>
      </c>
      <c r="G152" s="251"/>
      <c r="H152" s="252" t="s">
        <v>19</v>
      </c>
      <c r="I152" s="254"/>
      <c r="J152" s="251"/>
      <c r="K152" s="251"/>
      <c r="L152" s="255"/>
      <c r="M152" s="256"/>
      <c r="N152" s="257"/>
      <c r="O152" s="257"/>
      <c r="P152" s="257"/>
      <c r="Q152" s="257"/>
      <c r="R152" s="257"/>
      <c r="S152" s="257"/>
      <c r="T152" s="25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9" t="s">
        <v>161</v>
      </c>
      <c r="AU152" s="259" t="s">
        <v>85</v>
      </c>
      <c r="AV152" s="15" t="s">
        <v>83</v>
      </c>
      <c r="AW152" s="15" t="s">
        <v>36</v>
      </c>
      <c r="AX152" s="15" t="s">
        <v>75</v>
      </c>
      <c r="AY152" s="259" t="s">
        <v>148</v>
      </c>
    </row>
    <row r="153" s="13" customFormat="1">
      <c r="A153" s="13"/>
      <c r="B153" s="227"/>
      <c r="C153" s="228"/>
      <c r="D153" s="220" t="s">
        <v>161</v>
      </c>
      <c r="E153" s="229" t="s">
        <v>19</v>
      </c>
      <c r="F153" s="230" t="s">
        <v>1089</v>
      </c>
      <c r="G153" s="228"/>
      <c r="H153" s="231">
        <v>7.8499999999999996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161</v>
      </c>
      <c r="AU153" s="237" t="s">
        <v>85</v>
      </c>
      <c r="AV153" s="13" t="s">
        <v>85</v>
      </c>
      <c r="AW153" s="13" t="s">
        <v>36</v>
      </c>
      <c r="AX153" s="13" t="s">
        <v>83</v>
      </c>
      <c r="AY153" s="237" t="s">
        <v>148</v>
      </c>
    </row>
    <row r="154" s="2" customFormat="1" ht="16.5" customHeight="1">
      <c r="A154" s="40"/>
      <c r="B154" s="41"/>
      <c r="C154" s="207" t="s">
        <v>249</v>
      </c>
      <c r="D154" s="207" t="s">
        <v>150</v>
      </c>
      <c r="E154" s="208" t="s">
        <v>277</v>
      </c>
      <c r="F154" s="209" t="s">
        <v>278</v>
      </c>
      <c r="G154" s="210" t="s">
        <v>174</v>
      </c>
      <c r="H154" s="211">
        <v>29.48</v>
      </c>
      <c r="I154" s="212"/>
      <c r="J154" s="213">
        <f>ROUND(I154*H154,2)</f>
        <v>0</v>
      </c>
      <c r="K154" s="209" t="s">
        <v>154</v>
      </c>
      <c r="L154" s="46"/>
      <c r="M154" s="214" t="s">
        <v>19</v>
      </c>
      <c r="N154" s="215" t="s">
        <v>48</v>
      </c>
      <c r="O154" s="87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8" t="s">
        <v>155</v>
      </c>
      <c r="AT154" s="218" t="s">
        <v>150</v>
      </c>
      <c r="AU154" s="218" t="s">
        <v>85</v>
      </c>
      <c r="AY154" s="19" t="s">
        <v>148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9" t="s">
        <v>155</v>
      </c>
      <c r="BK154" s="219">
        <f>ROUND(I154*H154,2)</f>
        <v>0</v>
      </c>
      <c r="BL154" s="19" t="s">
        <v>155</v>
      </c>
      <c r="BM154" s="218" t="s">
        <v>1116</v>
      </c>
    </row>
    <row r="155" s="2" customFormat="1">
      <c r="A155" s="40"/>
      <c r="B155" s="41"/>
      <c r="C155" s="42"/>
      <c r="D155" s="220" t="s">
        <v>157</v>
      </c>
      <c r="E155" s="42"/>
      <c r="F155" s="221" t="s">
        <v>280</v>
      </c>
      <c r="G155" s="42"/>
      <c r="H155" s="42"/>
      <c r="I155" s="222"/>
      <c r="J155" s="42"/>
      <c r="K155" s="42"/>
      <c r="L155" s="46"/>
      <c r="M155" s="223"/>
      <c r="N155" s="224"/>
      <c r="O155" s="87"/>
      <c r="P155" s="87"/>
      <c r="Q155" s="87"/>
      <c r="R155" s="87"/>
      <c r="S155" s="87"/>
      <c r="T155" s="88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157</v>
      </c>
      <c r="AU155" s="19" t="s">
        <v>85</v>
      </c>
    </row>
    <row r="156" s="2" customFormat="1">
      <c r="A156" s="40"/>
      <c r="B156" s="41"/>
      <c r="C156" s="42"/>
      <c r="D156" s="225" t="s">
        <v>159</v>
      </c>
      <c r="E156" s="42"/>
      <c r="F156" s="226" t="s">
        <v>281</v>
      </c>
      <c r="G156" s="42"/>
      <c r="H156" s="42"/>
      <c r="I156" s="222"/>
      <c r="J156" s="42"/>
      <c r="K156" s="42"/>
      <c r="L156" s="46"/>
      <c r="M156" s="223"/>
      <c r="N156" s="224"/>
      <c r="O156" s="87"/>
      <c r="P156" s="87"/>
      <c r="Q156" s="87"/>
      <c r="R156" s="87"/>
      <c r="S156" s="87"/>
      <c r="T156" s="88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159</v>
      </c>
      <c r="AU156" s="19" t="s">
        <v>85</v>
      </c>
    </row>
    <row r="157" s="2" customFormat="1">
      <c r="A157" s="40"/>
      <c r="B157" s="41"/>
      <c r="C157" s="42"/>
      <c r="D157" s="220" t="s">
        <v>168</v>
      </c>
      <c r="E157" s="42"/>
      <c r="F157" s="238" t="s">
        <v>282</v>
      </c>
      <c r="G157" s="42"/>
      <c r="H157" s="42"/>
      <c r="I157" s="222"/>
      <c r="J157" s="42"/>
      <c r="K157" s="42"/>
      <c r="L157" s="46"/>
      <c r="M157" s="223"/>
      <c r="N157" s="224"/>
      <c r="O157" s="87"/>
      <c r="P157" s="87"/>
      <c r="Q157" s="87"/>
      <c r="R157" s="87"/>
      <c r="S157" s="87"/>
      <c r="T157" s="88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168</v>
      </c>
      <c r="AU157" s="19" t="s">
        <v>85</v>
      </c>
    </row>
    <row r="158" s="13" customFormat="1">
      <c r="A158" s="13"/>
      <c r="B158" s="227"/>
      <c r="C158" s="228"/>
      <c r="D158" s="220" t="s">
        <v>161</v>
      </c>
      <c r="E158" s="229" t="s">
        <v>19</v>
      </c>
      <c r="F158" s="230" t="s">
        <v>1117</v>
      </c>
      <c r="G158" s="228"/>
      <c r="H158" s="231">
        <v>29.48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161</v>
      </c>
      <c r="AU158" s="237" t="s">
        <v>85</v>
      </c>
      <c r="AV158" s="13" t="s">
        <v>85</v>
      </c>
      <c r="AW158" s="13" t="s">
        <v>36</v>
      </c>
      <c r="AX158" s="13" t="s">
        <v>83</v>
      </c>
      <c r="AY158" s="237" t="s">
        <v>148</v>
      </c>
    </row>
    <row r="159" s="2" customFormat="1" ht="16.5" customHeight="1">
      <c r="A159" s="40"/>
      <c r="B159" s="41"/>
      <c r="C159" s="271" t="s">
        <v>276</v>
      </c>
      <c r="D159" s="271" t="s">
        <v>250</v>
      </c>
      <c r="E159" s="272" t="s">
        <v>251</v>
      </c>
      <c r="F159" s="273" t="s">
        <v>252</v>
      </c>
      <c r="G159" s="274" t="s">
        <v>174</v>
      </c>
      <c r="H159" s="275">
        <v>217.119</v>
      </c>
      <c r="I159" s="276"/>
      <c r="J159" s="277">
        <f>ROUND(I159*H159,2)</f>
        <v>0</v>
      </c>
      <c r="K159" s="273" t="s">
        <v>19</v>
      </c>
      <c r="L159" s="278"/>
      <c r="M159" s="279" t="s">
        <v>19</v>
      </c>
      <c r="N159" s="280" t="s">
        <v>48</v>
      </c>
      <c r="O159" s="87"/>
      <c r="P159" s="216">
        <f>O159*H159</f>
        <v>0</v>
      </c>
      <c r="Q159" s="216">
        <v>1</v>
      </c>
      <c r="R159" s="216">
        <f>Q159*H159</f>
        <v>217.119</v>
      </c>
      <c r="S159" s="216">
        <v>0</v>
      </c>
      <c r="T159" s="21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8" t="s">
        <v>222</v>
      </c>
      <c r="AT159" s="218" t="s">
        <v>250</v>
      </c>
      <c r="AU159" s="218" t="s">
        <v>85</v>
      </c>
      <c r="AY159" s="19" t="s">
        <v>148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9" t="s">
        <v>155</v>
      </c>
      <c r="BK159" s="219">
        <f>ROUND(I159*H159,2)</f>
        <v>0</v>
      </c>
      <c r="BL159" s="19" t="s">
        <v>155</v>
      </c>
      <c r="BM159" s="218" t="s">
        <v>1118</v>
      </c>
    </row>
    <row r="160" s="2" customFormat="1">
      <c r="A160" s="40"/>
      <c r="B160" s="41"/>
      <c r="C160" s="42"/>
      <c r="D160" s="220" t="s">
        <v>157</v>
      </c>
      <c r="E160" s="42"/>
      <c r="F160" s="221" t="s">
        <v>252</v>
      </c>
      <c r="G160" s="42"/>
      <c r="H160" s="42"/>
      <c r="I160" s="222"/>
      <c r="J160" s="42"/>
      <c r="K160" s="42"/>
      <c r="L160" s="46"/>
      <c r="M160" s="223"/>
      <c r="N160" s="224"/>
      <c r="O160" s="87"/>
      <c r="P160" s="87"/>
      <c r="Q160" s="87"/>
      <c r="R160" s="87"/>
      <c r="S160" s="87"/>
      <c r="T160" s="88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157</v>
      </c>
      <c r="AU160" s="19" t="s">
        <v>85</v>
      </c>
    </row>
    <row r="161" s="15" customFormat="1">
      <c r="A161" s="15"/>
      <c r="B161" s="250"/>
      <c r="C161" s="251"/>
      <c r="D161" s="220" t="s">
        <v>161</v>
      </c>
      <c r="E161" s="252" t="s">
        <v>19</v>
      </c>
      <c r="F161" s="253" t="s">
        <v>254</v>
      </c>
      <c r="G161" s="251"/>
      <c r="H161" s="252" t="s">
        <v>19</v>
      </c>
      <c r="I161" s="254"/>
      <c r="J161" s="251"/>
      <c r="K161" s="251"/>
      <c r="L161" s="255"/>
      <c r="M161" s="256"/>
      <c r="N161" s="257"/>
      <c r="O161" s="257"/>
      <c r="P161" s="257"/>
      <c r="Q161" s="257"/>
      <c r="R161" s="257"/>
      <c r="S161" s="257"/>
      <c r="T161" s="25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9" t="s">
        <v>161</v>
      </c>
      <c r="AU161" s="259" t="s">
        <v>85</v>
      </c>
      <c r="AV161" s="15" t="s">
        <v>83</v>
      </c>
      <c r="AW161" s="15" t="s">
        <v>36</v>
      </c>
      <c r="AX161" s="15" t="s">
        <v>75</v>
      </c>
      <c r="AY161" s="259" t="s">
        <v>148</v>
      </c>
    </row>
    <row r="162" s="15" customFormat="1">
      <c r="A162" s="15"/>
      <c r="B162" s="250"/>
      <c r="C162" s="251"/>
      <c r="D162" s="220" t="s">
        <v>161</v>
      </c>
      <c r="E162" s="252" t="s">
        <v>19</v>
      </c>
      <c r="F162" s="253" t="s">
        <v>255</v>
      </c>
      <c r="G162" s="251"/>
      <c r="H162" s="252" t="s">
        <v>19</v>
      </c>
      <c r="I162" s="254"/>
      <c r="J162" s="251"/>
      <c r="K162" s="251"/>
      <c r="L162" s="255"/>
      <c r="M162" s="256"/>
      <c r="N162" s="257"/>
      <c r="O162" s="257"/>
      <c r="P162" s="257"/>
      <c r="Q162" s="257"/>
      <c r="R162" s="257"/>
      <c r="S162" s="257"/>
      <c r="T162" s="25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9" t="s">
        <v>161</v>
      </c>
      <c r="AU162" s="259" t="s">
        <v>85</v>
      </c>
      <c r="AV162" s="15" t="s">
        <v>83</v>
      </c>
      <c r="AW162" s="15" t="s">
        <v>36</v>
      </c>
      <c r="AX162" s="15" t="s">
        <v>75</v>
      </c>
      <c r="AY162" s="259" t="s">
        <v>148</v>
      </c>
    </row>
    <row r="163" s="15" customFormat="1">
      <c r="A163" s="15"/>
      <c r="B163" s="250"/>
      <c r="C163" s="251"/>
      <c r="D163" s="220" t="s">
        <v>161</v>
      </c>
      <c r="E163" s="252" t="s">
        <v>19</v>
      </c>
      <c r="F163" s="253" t="s">
        <v>256</v>
      </c>
      <c r="G163" s="251"/>
      <c r="H163" s="252" t="s">
        <v>19</v>
      </c>
      <c r="I163" s="254"/>
      <c r="J163" s="251"/>
      <c r="K163" s="251"/>
      <c r="L163" s="255"/>
      <c r="M163" s="256"/>
      <c r="N163" s="257"/>
      <c r="O163" s="257"/>
      <c r="P163" s="257"/>
      <c r="Q163" s="257"/>
      <c r="R163" s="257"/>
      <c r="S163" s="257"/>
      <c r="T163" s="258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9" t="s">
        <v>161</v>
      </c>
      <c r="AU163" s="259" t="s">
        <v>85</v>
      </c>
      <c r="AV163" s="15" t="s">
        <v>83</v>
      </c>
      <c r="AW163" s="15" t="s">
        <v>36</v>
      </c>
      <c r="AX163" s="15" t="s">
        <v>75</v>
      </c>
      <c r="AY163" s="259" t="s">
        <v>148</v>
      </c>
    </row>
    <row r="164" s="13" customFormat="1">
      <c r="A164" s="13"/>
      <c r="B164" s="227"/>
      <c r="C164" s="228"/>
      <c r="D164" s="220" t="s">
        <v>161</v>
      </c>
      <c r="E164" s="229" t="s">
        <v>19</v>
      </c>
      <c r="F164" s="230" t="s">
        <v>1119</v>
      </c>
      <c r="G164" s="228"/>
      <c r="H164" s="231">
        <v>217.119</v>
      </c>
      <c r="I164" s="232"/>
      <c r="J164" s="228"/>
      <c r="K164" s="228"/>
      <c r="L164" s="233"/>
      <c r="M164" s="234"/>
      <c r="N164" s="235"/>
      <c r="O164" s="235"/>
      <c r="P164" s="235"/>
      <c r="Q164" s="235"/>
      <c r="R164" s="235"/>
      <c r="S164" s="235"/>
      <c r="T164" s="23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7" t="s">
        <v>161</v>
      </c>
      <c r="AU164" s="237" t="s">
        <v>85</v>
      </c>
      <c r="AV164" s="13" t="s">
        <v>85</v>
      </c>
      <c r="AW164" s="13" t="s">
        <v>36</v>
      </c>
      <c r="AX164" s="13" t="s">
        <v>83</v>
      </c>
      <c r="AY164" s="237" t="s">
        <v>148</v>
      </c>
    </row>
    <row r="165" s="12" customFormat="1" ht="22.8" customHeight="1">
      <c r="A165" s="12"/>
      <c r="B165" s="191"/>
      <c r="C165" s="192"/>
      <c r="D165" s="193" t="s">
        <v>74</v>
      </c>
      <c r="E165" s="205" t="s">
        <v>85</v>
      </c>
      <c r="F165" s="205" t="s">
        <v>375</v>
      </c>
      <c r="G165" s="192"/>
      <c r="H165" s="192"/>
      <c r="I165" s="195"/>
      <c r="J165" s="206">
        <f>BK165</f>
        <v>0</v>
      </c>
      <c r="K165" s="192"/>
      <c r="L165" s="197"/>
      <c r="M165" s="198"/>
      <c r="N165" s="199"/>
      <c r="O165" s="199"/>
      <c r="P165" s="200">
        <f>SUM(P166:P170)</f>
        <v>0</v>
      </c>
      <c r="Q165" s="199"/>
      <c r="R165" s="200">
        <f>SUM(R166:R170)</f>
        <v>0.10980000000000001</v>
      </c>
      <c r="S165" s="199"/>
      <c r="T165" s="201">
        <f>SUM(T166:T170)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2" t="s">
        <v>83</v>
      </c>
      <c r="AT165" s="203" t="s">
        <v>74</v>
      </c>
      <c r="AU165" s="203" t="s">
        <v>83</v>
      </c>
      <c r="AY165" s="202" t="s">
        <v>148</v>
      </c>
      <c r="BK165" s="204">
        <f>SUM(BK166:BK170)</f>
        <v>0</v>
      </c>
    </row>
    <row r="166" s="2" customFormat="1" ht="16.5" customHeight="1">
      <c r="A166" s="40"/>
      <c r="B166" s="41"/>
      <c r="C166" s="207" t="s">
        <v>284</v>
      </c>
      <c r="D166" s="207" t="s">
        <v>150</v>
      </c>
      <c r="E166" s="208" t="s">
        <v>1120</v>
      </c>
      <c r="F166" s="209" t="s">
        <v>1121</v>
      </c>
      <c r="G166" s="210" t="s">
        <v>443</v>
      </c>
      <c r="H166" s="211">
        <v>10</v>
      </c>
      <c r="I166" s="212"/>
      <c r="J166" s="213">
        <f>ROUND(I166*H166,2)</f>
        <v>0</v>
      </c>
      <c r="K166" s="209" t="s">
        <v>154</v>
      </c>
      <c r="L166" s="46"/>
      <c r="M166" s="214" t="s">
        <v>19</v>
      </c>
      <c r="N166" s="215" t="s">
        <v>48</v>
      </c>
      <c r="O166" s="87"/>
      <c r="P166" s="216">
        <f>O166*H166</f>
        <v>0</v>
      </c>
      <c r="Q166" s="216">
        <v>0.01098</v>
      </c>
      <c r="R166" s="216">
        <f>Q166*H166</f>
        <v>0.10980000000000001</v>
      </c>
      <c r="S166" s="216">
        <v>0</v>
      </c>
      <c r="T166" s="217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8" t="s">
        <v>155</v>
      </c>
      <c r="AT166" s="218" t="s">
        <v>150</v>
      </c>
      <c r="AU166" s="218" t="s">
        <v>85</v>
      </c>
      <c r="AY166" s="19" t="s">
        <v>148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9" t="s">
        <v>155</v>
      </c>
      <c r="BK166" s="219">
        <f>ROUND(I166*H166,2)</f>
        <v>0</v>
      </c>
      <c r="BL166" s="19" t="s">
        <v>155</v>
      </c>
      <c r="BM166" s="218" t="s">
        <v>1122</v>
      </c>
    </row>
    <row r="167" s="2" customFormat="1">
      <c r="A167" s="40"/>
      <c r="B167" s="41"/>
      <c r="C167" s="42"/>
      <c r="D167" s="220" t="s">
        <v>157</v>
      </c>
      <c r="E167" s="42"/>
      <c r="F167" s="221" t="s">
        <v>1123</v>
      </c>
      <c r="G167" s="42"/>
      <c r="H167" s="42"/>
      <c r="I167" s="222"/>
      <c r="J167" s="42"/>
      <c r="K167" s="42"/>
      <c r="L167" s="46"/>
      <c r="M167" s="223"/>
      <c r="N167" s="224"/>
      <c r="O167" s="87"/>
      <c r="P167" s="87"/>
      <c r="Q167" s="87"/>
      <c r="R167" s="87"/>
      <c r="S167" s="87"/>
      <c r="T167" s="88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157</v>
      </c>
      <c r="AU167" s="19" t="s">
        <v>85</v>
      </c>
    </row>
    <row r="168" s="2" customFormat="1">
      <c r="A168" s="40"/>
      <c r="B168" s="41"/>
      <c r="C168" s="42"/>
      <c r="D168" s="225" t="s">
        <v>159</v>
      </c>
      <c r="E168" s="42"/>
      <c r="F168" s="226" t="s">
        <v>1124</v>
      </c>
      <c r="G168" s="42"/>
      <c r="H168" s="42"/>
      <c r="I168" s="222"/>
      <c r="J168" s="42"/>
      <c r="K168" s="42"/>
      <c r="L168" s="46"/>
      <c r="M168" s="223"/>
      <c r="N168" s="224"/>
      <c r="O168" s="87"/>
      <c r="P168" s="87"/>
      <c r="Q168" s="87"/>
      <c r="R168" s="87"/>
      <c r="S168" s="87"/>
      <c r="T168" s="88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159</v>
      </c>
      <c r="AU168" s="19" t="s">
        <v>85</v>
      </c>
    </row>
    <row r="169" s="2" customFormat="1">
      <c r="A169" s="40"/>
      <c r="B169" s="41"/>
      <c r="C169" s="42"/>
      <c r="D169" s="220" t="s">
        <v>168</v>
      </c>
      <c r="E169" s="42"/>
      <c r="F169" s="238" t="s">
        <v>1125</v>
      </c>
      <c r="G169" s="42"/>
      <c r="H169" s="42"/>
      <c r="I169" s="222"/>
      <c r="J169" s="42"/>
      <c r="K169" s="42"/>
      <c r="L169" s="46"/>
      <c r="M169" s="223"/>
      <c r="N169" s="224"/>
      <c r="O169" s="87"/>
      <c r="P169" s="87"/>
      <c r="Q169" s="87"/>
      <c r="R169" s="87"/>
      <c r="S169" s="87"/>
      <c r="T169" s="88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168</v>
      </c>
      <c r="AU169" s="19" t="s">
        <v>85</v>
      </c>
    </row>
    <row r="170" s="13" customFormat="1">
      <c r="A170" s="13"/>
      <c r="B170" s="227"/>
      <c r="C170" s="228"/>
      <c r="D170" s="220" t="s">
        <v>161</v>
      </c>
      <c r="E170" s="229" t="s">
        <v>19</v>
      </c>
      <c r="F170" s="230" t="s">
        <v>1126</v>
      </c>
      <c r="G170" s="228"/>
      <c r="H170" s="231">
        <v>10</v>
      </c>
      <c r="I170" s="232"/>
      <c r="J170" s="228"/>
      <c r="K170" s="228"/>
      <c r="L170" s="233"/>
      <c r="M170" s="234"/>
      <c r="N170" s="235"/>
      <c r="O170" s="235"/>
      <c r="P170" s="235"/>
      <c r="Q170" s="235"/>
      <c r="R170" s="235"/>
      <c r="S170" s="235"/>
      <c r="T170" s="23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7" t="s">
        <v>161</v>
      </c>
      <c r="AU170" s="237" t="s">
        <v>85</v>
      </c>
      <c r="AV170" s="13" t="s">
        <v>85</v>
      </c>
      <c r="AW170" s="13" t="s">
        <v>36</v>
      </c>
      <c r="AX170" s="13" t="s">
        <v>83</v>
      </c>
      <c r="AY170" s="237" t="s">
        <v>148</v>
      </c>
    </row>
    <row r="171" s="12" customFormat="1" ht="22.8" customHeight="1">
      <c r="A171" s="12"/>
      <c r="B171" s="191"/>
      <c r="C171" s="192"/>
      <c r="D171" s="193" t="s">
        <v>74</v>
      </c>
      <c r="E171" s="205" t="s">
        <v>171</v>
      </c>
      <c r="F171" s="205" t="s">
        <v>383</v>
      </c>
      <c r="G171" s="192"/>
      <c r="H171" s="192"/>
      <c r="I171" s="195"/>
      <c r="J171" s="206">
        <f>BK171</f>
        <v>0</v>
      </c>
      <c r="K171" s="192"/>
      <c r="L171" s="197"/>
      <c r="M171" s="198"/>
      <c r="N171" s="199"/>
      <c r="O171" s="199"/>
      <c r="P171" s="200">
        <f>SUM(P172:P256)</f>
        <v>0</v>
      </c>
      <c r="Q171" s="199"/>
      <c r="R171" s="200">
        <f>SUM(R172:R256)</f>
        <v>2148.7154292699997</v>
      </c>
      <c r="S171" s="199"/>
      <c r="T171" s="201">
        <f>SUM(T172:T256)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2" t="s">
        <v>83</v>
      </c>
      <c r="AT171" s="203" t="s">
        <v>74</v>
      </c>
      <c r="AU171" s="203" t="s">
        <v>83</v>
      </c>
      <c r="AY171" s="202" t="s">
        <v>148</v>
      </c>
      <c r="BK171" s="204">
        <f>SUM(BK172:BK256)</f>
        <v>0</v>
      </c>
    </row>
    <row r="172" s="2" customFormat="1" ht="16.5" customHeight="1">
      <c r="A172" s="40"/>
      <c r="B172" s="41"/>
      <c r="C172" s="207" t="s">
        <v>291</v>
      </c>
      <c r="D172" s="207" t="s">
        <v>150</v>
      </c>
      <c r="E172" s="208" t="s">
        <v>385</v>
      </c>
      <c r="F172" s="209" t="s">
        <v>386</v>
      </c>
      <c r="G172" s="210" t="s">
        <v>174</v>
      </c>
      <c r="H172" s="211">
        <v>729.10400000000004</v>
      </c>
      <c r="I172" s="212"/>
      <c r="J172" s="213">
        <f>ROUND(I172*H172,2)</f>
        <v>0</v>
      </c>
      <c r="K172" s="209" t="s">
        <v>154</v>
      </c>
      <c r="L172" s="46"/>
      <c r="M172" s="214" t="s">
        <v>19</v>
      </c>
      <c r="N172" s="215" t="s">
        <v>48</v>
      </c>
      <c r="O172" s="87"/>
      <c r="P172" s="216">
        <f>O172*H172</f>
        <v>0</v>
      </c>
      <c r="Q172" s="216">
        <v>2.8332299999999999</v>
      </c>
      <c r="R172" s="216">
        <f>Q172*H172</f>
        <v>2065.7193259199998</v>
      </c>
      <c r="S172" s="216">
        <v>0</v>
      </c>
      <c r="T172" s="217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8" t="s">
        <v>155</v>
      </c>
      <c r="AT172" s="218" t="s">
        <v>150</v>
      </c>
      <c r="AU172" s="218" t="s">
        <v>85</v>
      </c>
      <c r="AY172" s="19" t="s">
        <v>148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155</v>
      </c>
      <c r="BK172" s="219">
        <f>ROUND(I172*H172,2)</f>
        <v>0</v>
      </c>
      <c r="BL172" s="19" t="s">
        <v>155</v>
      </c>
      <c r="BM172" s="218" t="s">
        <v>1127</v>
      </c>
    </row>
    <row r="173" s="2" customFormat="1">
      <c r="A173" s="40"/>
      <c r="B173" s="41"/>
      <c r="C173" s="42"/>
      <c r="D173" s="220" t="s">
        <v>157</v>
      </c>
      <c r="E173" s="42"/>
      <c r="F173" s="221" t="s">
        <v>388</v>
      </c>
      <c r="G173" s="42"/>
      <c r="H173" s="42"/>
      <c r="I173" s="222"/>
      <c r="J173" s="42"/>
      <c r="K173" s="42"/>
      <c r="L173" s="46"/>
      <c r="M173" s="223"/>
      <c r="N173" s="224"/>
      <c r="O173" s="87"/>
      <c r="P173" s="87"/>
      <c r="Q173" s="87"/>
      <c r="R173" s="87"/>
      <c r="S173" s="87"/>
      <c r="T173" s="88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157</v>
      </c>
      <c r="AU173" s="19" t="s">
        <v>85</v>
      </c>
    </row>
    <row r="174" s="2" customFormat="1">
      <c r="A174" s="40"/>
      <c r="B174" s="41"/>
      <c r="C174" s="42"/>
      <c r="D174" s="225" t="s">
        <v>159</v>
      </c>
      <c r="E174" s="42"/>
      <c r="F174" s="226" t="s">
        <v>389</v>
      </c>
      <c r="G174" s="42"/>
      <c r="H174" s="42"/>
      <c r="I174" s="222"/>
      <c r="J174" s="42"/>
      <c r="K174" s="42"/>
      <c r="L174" s="46"/>
      <c r="M174" s="223"/>
      <c r="N174" s="224"/>
      <c r="O174" s="87"/>
      <c r="P174" s="87"/>
      <c r="Q174" s="87"/>
      <c r="R174" s="87"/>
      <c r="S174" s="87"/>
      <c r="T174" s="88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159</v>
      </c>
      <c r="AU174" s="19" t="s">
        <v>85</v>
      </c>
    </row>
    <row r="175" s="2" customFormat="1">
      <c r="A175" s="40"/>
      <c r="B175" s="41"/>
      <c r="C175" s="42"/>
      <c r="D175" s="220" t="s">
        <v>168</v>
      </c>
      <c r="E175" s="42"/>
      <c r="F175" s="238" t="s">
        <v>390</v>
      </c>
      <c r="G175" s="42"/>
      <c r="H175" s="42"/>
      <c r="I175" s="222"/>
      <c r="J175" s="42"/>
      <c r="K175" s="42"/>
      <c r="L175" s="46"/>
      <c r="M175" s="223"/>
      <c r="N175" s="224"/>
      <c r="O175" s="87"/>
      <c r="P175" s="87"/>
      <c r="Q175" s="87"/>
      <c r="R175" s="87"/>
      <c r="S175" s="87"/>
      <c r="T175" s="88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168</v>
      </c>
      <c r="AU175" s="19" t="s">
        <v>85</v>
      </c>
    </row>
    <row r="176" s="13" customFormat="1">
      <c r="A176" s="13"/>
      <c r="B176" s="227"/>
      <c r="C176" s="228"/>
      <c r="D176" s="220" t="s">
        <v>161</v>
      </c>
      <c r="E176" s="229" t="s">
        <v>19</v>
      </c>
      <c r="F176" s="230" t="s">
        <v>1128</v>
      </c>
      <c r="G176" s="228"/>
      <c r="H176" s="231">
        <v>108.468</v>
      </c>
      <c r="I176" s="232"/>
      <c r="J176" s="228"/>
      <c r="K176" s="228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161</v>
      </c>
      <c r="AU176" s="237" t="s">
        <v>85</v>
      </c>
      <c r="AV176" s="13" t="s">
        <v>85</v>
      </c>
      <c r="AW176" s="13" t="s">
        <v>36</v>
      </c>
      <c r="AX176" s="13" t="s">
        <v>75</v>
      </c>
      <c r="AY176" s="237" t="s">
        <v>148</v>
      </c>
    </row>
    <row r="177" s="13" customFormat="1">
      <c r="A177" s="13"/>
      <c r="B177" s="227"/>
      <c r="C177" s="228"/>
      <c r="D177" s="220" t="s">
        <v>161</v>
      </c>
      <c r="E177" s="229" t="s">
        <v>19</v>
      </c>
      <c r="F177" s="230" t="s">
        <v>1129</v>
      </c>
      <c r="G177" s="228"/>
      <c r="H177" s="231">
        <v>60.536000000000001</v>
      </c>
      <c r="I177" s="232"/>
      <c r="J177" s="228"/>
      <c r="K177" s="228"/>
      <c r="L177" s="233"/>
      <c r="M177" s="234"/>
      <c r="N177" s="235"/>
      <c r="O177" s="235"/>
      <c r="P177" s="235"/>
      <c r="Q177" s="235"/>
      <c r="R177" s="235"/>
      <c r="S177" s="235"/>
      <c r="T177" s="23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7" t="s">
        <v>161</v>
      </c>
      <c r="AU177" s="237" t="s">
        <v>85</v>
      </c>
      <c r="AV177" s="13" t="s">
        <v>85</v>
      </c>
      <c r="AW177" s="13" t="s">
        <v>36</v>
      </c>
      <c r="AX177" s="13" t="s">
        <v>75</v>
      </c>
      <c r="AY177" s="237" t="s">
        <v>148</v>
      </c>
    </row>
    <row r="178" s="13" customFormat="1">
      <c r="A178" s="13"/>
      <c r="B178" s="227"/>
      <c r="C178" s="228"/>
      <c r="D178" s="220" t="s">
        <v>161</v>
      </c>
      <c r="E178" s="229" t="s">
        <v>19</v>
      </c>
      <c r="F178" s="230" t="s">
        <v>1130</v>
      </c>
      <c r="G178" s="228"/>
      <c r="H178" s="231">
        <v>96.186999999999998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161</v>
      </c>
      <c r="AU178" s="237" t="s">
        <v>85</v>
      </c>
      <c r="AV178" s="13" t="s">
        <v>85</v>
      </c>
      <c r="AW178" s="13" t="s">
        <v>36</v>
      </c>
      <c r="AX178" s="13" t="s">
        <v>75</v>
      </c>
      <c r="AY178" s="237" t="s">
        <v>148</v>
      </c>
    </row>
    <row r="179" s="16" customFormat="1">
      <c r="A179" s="16"/>
      <c r="B179" s="260"/>
      <c r="C179" s="261"/>
      <c r="D179" s="220" t="s">
        <v>161</v>
      </c>
      <c r="E179" s="262" t="s">
        <v>19</v>
      </c>
      <c r="F179" s="263" t="s">
        <v>214</v>
      </c>
      <c r="G179" s="261"/>
      <c r="H179" s="264">
        <v>265.19099999999997</v>
      </c>
      <c r="I179" s="265"/>
      <c r="J179" s="261"/>
      <c r="K179" s="261"/>
      <c r="L179" s="266"/>
      <c r="M179" s="267"/>
      <c r="N179" s="268"/>
      <c r="O179" s="268"/>
      <c r="P179" s="268"/>
      <c r="Q179" s="268"/>
      <c r="R179" s="268"/>
      <c r="S179" s="268"/>
      <c r="T179" s="269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70" t="s">
        <v>161</v>
      </c>
      <c r="AU179" s="270" t="s">
        <v>85</v>
      </c>
      <c r="AV179" s="16" t="s">
        <v>171</v>
      </c>
      <c r="AW179" s="16" t="s">
        <v>36</v>
      </c>
      <c r="AX179" s="16" t="s">
        <v>75</v>
      </c>
      <c r="AY179" s="270" t="s">
        <v>148</v>
      </c>
    </row>
    <row r="180" s="13" customFormat="1">
      <c r="A180" s="13"/>
      <c r="B180" s="227"/>
      <c r="C180" s="228"/>
      <c r="D180" s="220" t="s">
        <v>161</v>
      </c>
      <c r="E180" s="229" t="s">
        <v>19</v>
      </c>
      <c r="F180" s="230" t="s">
        <v>1131</v>
      </c>
      <c r="G180" s="228"/>
      <c r="H180" s="231">
        <v>8.3149999999999995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161</v>
      </c>
      <c r="AU180" s="237" t="s">
        <v>85</v>
      </c>
      <c r="AV180" s="13" t="s">
        <v>85</v>
      </c>
      <c r="AW180" s="13" t="s">
        <v>36</v>
      </c>
      <c r="AX180" s="13" t="s">
        <v>75</v>
      </c>
      <c r="AY180" s="237" t="s">
        <v>148</v>
      </c>
    </row>
    <row r="181" s="13" customFormat="1">
      <c r="A181" s="13"/>
      <c r="B181" s="227"/>
      <c r="C181" s="228"/>
      <c r="D181" s="220" t="s">
        <v>161</v>
      </c>
      <c r="E181" s="229" t="s">
        <v>19</v>
      </c>
      <c r="F181" s="230" t="s">
        <v>1132</v>
      </c>
      <c r="G181" s="228"/>
      <c r="H181" s="231">
        <v>41.009</v>
      </c>
      <c r="I181" s="232"/>
      <c r="J181" s="228"/>
      <c r="K181" s="228"/>
      <c r="L181" s="233"/>
      <c r="M181" s="234"/>
      <c r="N181" s="235"/>
      <c r="O181" s="235"/>
      <c r="P181" s="235"/>
      <c r="Q181" s="235"/>
      <c r="R181" s="235"/>
      <c r="S181" s="235"/>
      <c r="T181" s="23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7" t="s">
        <v>161</v>
      </c>
      <c r="AU181" s="237" t="s">
        <v>85</v>
      </c>
      <c r="AV181" s="13" t="s">
        <v>85</v>
      </c>
      <c r="AW181" s="13" t="s">
        <v>36</v>
      </c>
      <c r="AX181" s="13" t="s">
        <v>75</v>
      </c>
      <c r="AY181" s="237" t="s">
        <v>148</v>
      </c>
    </row>
    <row r="182" s="13" customFormat="1">
      <c r="A182" s="13"/>
      <c r="B182" s="227"/>
      <c r="C182" s="228"/>
      <c r="D182" s="220" t="s">
        <v>161</v>
      </c>
      <c r="E182" s="229" t="s">
        <v>19</v>
      </c>
      <c r="F182" s="230" t="s">
        <v>1133</v>
      </c>
      <c r="G182" s="228"/>
      <c r="H182" s="231">
        <v>43.344999999999999</v>
      </c>
      <c r="I182" s="232"/>
      <c r="J182" s="228"/>
      <c r="K182" s="228"/>
      <c r="L182" s="233"/>
      <c r="M182" s="234"/>
      <c r="N182" s="235"/>
      <c r="O182" s="235"/>
      <c r="P182" s="235"/>
      <c r="Q182" s="235"/>
      <c r="R182" s="235"/>
      <c r="S182" s="235"/>
      <c r="T182" s="23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7" t="s">
        <v>161</v>
      </c>
      <c r="AU182" s="237" t="s">
        <v>85</v>
      </c>
      <c r="AV182" s="13" t="s">
        <v>85</v>
      </c>
      <c r="AW182" s="13" t="s">
        <v>36</v>
      </c>
      <c r="AX182" s="13" t="s">
        <v>75</v>
      </c>
      <c r="AY182" s="237" t="s">
        <v>148</v>
      </c>
    </row>
    <row r="183" s="16" customFormat="1">
      <c r="A183" s="16"/>
      <c r="B183" s="260"/>
      <c r="C183" s="261"/>
      <c r="D183" s="220" t="s">
        <v>161</v>
      </c>
      <c r="E183" s="262" t="s">
        <v>19</v>
      </c>
      <c r="F183" s="263" t="s">
        <v>214</v>
      </c>
      <c r="G183" s="261"/>
      <c r="H183" s="264">
        <v>92.668999999999997</v>
      </c>
      <c r="I183" s="265"/>
      <c r="J183" s="261"/>
      <c r="K183" s="261"/>
      <c r="L183" s="266"/>
      <c r="M183" s="267"/>
      <c r="N183" s="268"/>
      <c r="O183" s="268"/>
      <c r="P183" s="268"/>
      <c r="Q183" s="268"/>
      <c r="R183" s="268"/>
      <c r="S183" s="268"/>
      <c r="T183" s="269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70" t="s">
        <v>161</v>
      </c>
      <c r="AU183" s="270" t="s">
        <v>85</v>
      </c>
      <c r="AV183" s="16" t="s">
        <v>171</v>
      </c>
      <c r="AW183" s="16" t="s">
        <v>36</v>
      </c>
      <c r="AX183" s="16" t="s">
        <v>75</v>
      </c>
      <c r="AY183" s="270" t="s">
        <v>148</v>
      </c>
    </row>
    <row r="184" s="13" customFormat="1">
      <c r="A184" s="13"/>
      <c r="B184" s="227"/>
      <c r="C184" s="228"/>
      <c r="D184" s="220" t="s">
        <v>161</v>
      </c>
      <c r="E184" s="229" t="s">
        <v>19</v>
      </c>
      <c r="F184" s="230" t="s">
        <v>1134</v>
      </c>
      <c r="G184" s="228"/>
      <c r="H184" s="231">
        <v>13.682</v>
      </c>
      <c r="I184" s="232"/>
      <c r="J184" s="228"/>
      <c r="K184" s="228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161</v>
      </c>
      <c r="AU184" s="237" t="s">
        <v>85</v>
      </c>
      <c r="AV184" s="13" t="s">
        <v>85</v>
      </c>
      <c r="AW184" s="13" t="s">
        <v>36</v>
      </c>
      <c r="AX184" s="13" t="s">
        <v>75</v>
      </c>
      <c r="AY184" s="237" t="s">
        <v>148</v>
      </c>
    </row>
    <row r="185" s="13" customFormat="1">
      <c r="A185" s="13"/>
      <c r="B185" s="227"/>
      <c r="C185" s="228"/>
      <c r="D185" s="220" t="s">
        <v>161</v>
      </c>
      <c r="E185" s="229" t="s">
        <v>19</v>
      </c>
      <c r="F185" s="230" t="s">
        <v>1135</v>
      </c>
      <c r="G185" s="228"/>
      <c r="H185" s="231">
        <v>0.88800000000000001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161</v>
      </c>
      <c r="AU185" s="237" t="s">
        <v>85</v>
      </c>
      <c r="AV185" s="13" t="s">
        <v>85</v>
      </c>
      <c r="AW185" s="13" t="s">
        <v>36</v>
      </c>
      <c r="AX185" s="13" t="s">
        <v>75</v>
      </c>
      <c r="AY185" s="237" t="s">
        <v>148</v>
      </c>
    </row>
    <row r="186" s="16" customFormat="1">
      <c r="A186" s="16"/>
      <c r="B186" s="260"/>
      <c r="C186" s="261"/>
      <c r="D186" s="220" t="s">
        <v>161</v>
      </c>
      <c r="E186" s="262" t="s">
        <v>19</v>
      </c>
      <c r="F186" s="263" t="s">
        <v>214</v>
      </c>
      <c r="G186" s="261"/>
      <c r="H186" s="264">
        <v>14.57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70" t="s">
        <v>161</v>
      </c>
      <c r="AU186" s="270" t="s">
        <v>85</v>
      </c>
      <c r="AV186" s="16" t="s">
        <v>171</v>
      </c>
      <c r="AW186" s="16" t="s">
        <v>36</v>
      </c>
      <c r="AX186" s="16" t="s">
        <v>75</v>
      </c>
      <c r="AY186" s="270" t="s">
        <v>148</v>
      </c>
    </row>
    <row r="187" s="13" customFormat="1">
      <c r="A187" s="13"/>
      <c r="B187" s="227"/>
      <c r="C187" s="228"/>
      <c r="D187" s="220" t="s">
        <v>161</v>
      </c>
      <c r="E187" s="229" t="s">
        <v>19</v>
      </c>
      <c r="F187" s="230" t="s">
        <v>1136</v>
      </c>
      <c r="G187" s="228"/>
      <c r="H187" s="231">
        <v>3.996</v>
      </c>
      <c r="I187" s="232"/>
      <c r="J187" s="228"/>
      <c r="K187" s="228"/>
      <c r="L187" s="233"/>
      <c r="M187" s="234"/>
      <c r="N187" s="235"/>
      <c r="O187" s="235"/>
      <c r="P187" s="235"/>
      <c r="Q187" s="235"/>
      <c r="R187" s="235"/>
      <c r="S187" s="235"/>
      <c r="T187" s="23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7" t="s">
        <v>161</v>
      </c>
      <c r="AU187" s="237" t="s">
        <v>85</v>
      </c>
      <c r="AV187" s="13" t="s">
        <v>85</v>
      </c>
      <c r="AW187" s="13" t="s">
        <v>36</v>
      </c>
      <c r="AX187" s="13" t="s">
        <v>75</v>
      </c>
      <c r="AY187" s="237" t="s">
        <v>148</v>
      </c>
    </row>
    <row r="188" s="16" customFormat="1">
      <c r="A188" s="16"/>
      <c r="B188" s="260"/>
      <c r="C188" s="261"/>
      <c r="D188" s="220" t="s">
        <v>161</v>
      </c>
      <c r="E188" s="262" t="s">
        <v>19</v>
      </c>
      <c r="F188" s="263" t="s">
        <v>214</v>
      </c>
      <c r="G188" s="261"/>
      <c r="H188" s="264">
        <v>3.996</v>
      </c>
      <c r="I188" s="265"/>
      <c r="J188" s="261"/>
      <c r="K188" s="261"/>
      <c r="L188" s="266"/>
      <c r="M188" s="267"/>
      <c r="N188" s="268"/>
      <c r="O188" s="268"/>
      <c r="P188" s="268"/>
      <c r="Q188" s="268"/>
      <c r="R188" s="268"/>
      <c r="S188" s="268"/>
      <c r="T188" s="269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0" t="s">
        <v>161</v>
      </c>
      <c r="AU188" s="270" t="s">
        <v>85</v>
      </c>
      <c r="AV188" s="16" t="s">
        <v>171</v>
      </c>
      <c r="AW188" s="16" t="s">
        <v>36</v>
      </c>
      <c r="AX188" s="16" t="s">
        <v>75</v>
      </c>
      <c r="AY188" s="270" t="s">
        <v>148</v>
      </c>
    </row>
    <row r="189" s="13" customFormat="1">
      <c r="A189" s="13"/>
      <c r="B189" s="227"/>
      <c r="C189" s="228"/>
      <c r="D189" s="220" t="s">
        <v>161</v>
      </c>
      <c r="E189" s="229" t="s">
        <v>19</v>
      </c>
      <c r="F189" s="230" t="s">
        <v>1137</v>
      </c>
      <c r="G189" s="228"/>
      <c r="H189" s="231">
        <v>7.085</v>
      </c>
      <c r="I189" s="232"/>
      <c r="J189" s="228"/>
      <c r="K189" s="228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161</v>
      </c>
      <c r="AU189" s="237" t="s">
        <v>85</v>
      </c>
      <c r="AV189" s="13" t="s">
        <v>85</v>
      </c>
      <c r="AW189" s="13" t="s">
        <v>36</v>
      </c>
      <c r="AX189" s="13" t="s">
        <v>75</v>
      </c>
      <c r="AY189" s="237" t="s">
        <v>148</v>
      </c>
    </row>
    <row r="190" s="13" customFormat="1">
      <c r="A190" s="13"/>
      <c r="B190" s="227"/>
      <c r="C190" s="228"/>
      <c r="D190" s="220" t="s">
        <v>161</v>
      </c>
      <c r="E190" s="229" t="s">
        <v>19</v>
      </c>
      <c r="F190" s="230" t="s">
        <v>1138</v>
      </c>
      <c r="G190" s="228"/>
      <c r="H190" s="231">
        <v>8.1859999999999999</v>
      </c>
      <c r="I190" s="232"/>
      <c r="J190" s="228"/>
      <c r="K190" s="228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161</v>
      </c>
      <c r="AU190" s="237" t="s">
        <v>85</v>
      </c>
      <c r="AV190" s="13" t="s">
        <v>85</v>
      </c>
      <c r="AW190" s="13" t="s">
        <v>36</v>
      </c>
      <c r="AX190" s="13" t="s">
        <v>75</v>
      </c>
      <c r="AY190" s="237" t="s">
        <v>148</v>
      </c>
    </row>
    <row r="191" s="16" customFormat="1">
      <c r="A191" s="16"/>
      <c r="B191" s="260"/>
      <c r="C191" s="261"/>
      <c r="D191" s="220" t="s">
        <v>161</v>
      </c>
      <c r="E191" s="262" t="s">
        <v>19</v>
      </c>
      <c r="F191" s="263" t="s">
        <v>214</v>
      </c>
      <c r="G191" s="261"/>
      <c r="H191" s="264">
        <v>15.271000000000001</v>
      </c>
      <c r="I191" s="265"/>
      <c r="J191" s="261"/>
      <c r="K191" s="261"/>
      <c r="L191" s="266"/>
      <c r="M191" s="267"/>
      <c r="N191" s="268"/>
      <c r="O191" s="268"/>
      <c r="P191" s="268"/>
      <c r="Q191" s="268"/>
      <c r="R191" s="268"/>
      <c r="S191" s="268"/>
      <c r="T191" s="269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70" t="s">
        <v>161</v>
      </c>
      <c r="AU191" s="270" t="s">
        <v>85</v>
      </c>
      <c r="AV191" s="16" t="s">
        <v>171</v>
      </c>
      <c r="AW191" s="16" t="s">
        <v>36</v>
      </c>
      <c r="AX191" s="16" t="s">
        <v>75</v>
      </c>
      <c r="AY191" s="270" t="s">
        <v>148</v>
      </c>
    </row>
    <row r="192" s="13" customFormat="1">
      <c r="A192" s="13"/>
      <c r="B192" s="227"/>
      <c r="C192" s="228"/>
      <c r="D192" s="220" t="s">
        <v>161</v>
      </c>
      <c r="E192" s="229" t="s">
        <v>19</v>
      </c>
      <c r="F192" s="230" t="s">
        <v>1139</v>
      </c>
      <c r="G192" s="228"/>
      <c r="H192" s="231">
        <v>1.0009999999999999</v>
      </c>
      <c r="I192" s="232"/>
      <c r="J192" s="228"/>
      <c r="K192" s="228"/>
      <c r="L192" s="233"/>
      <c r="M192" s="234"/>
      <c r="N192" s="235"/>
      <c r="O192" s="235"/>
      <c r="P192" s="235"/>
      <c r="Q192" s="235"/>
      <c r="R192" s="235"/>
      <c r="S192" s="235"/>
      <c r="T192" s="23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7" t="s">
        <v>161</v>
      </c>
      <c r="AU192" s="237" t="s">
        <v>85</v>
      </c>
      <c r="AV192" s="13" t="s">
        <v>85</v>
      </c>
      <c r="AW192" s="13" t="s">
        <v>36</v>
      </c>
      <c r="AX192" s="13" t="s">
        <v>75</v>
      </c>
      <c r="AY192" s="237" t="s">
        <v>148</v>
      </c>
    </row>
    <row r="193" s="16" customFormat="1">
      <c r="A193" s="16"/>
      <c r="B193" s="260"/>
      <c r="C193" s="261"/>
      <c r="D193" s="220" t="s">
        <v>161</v>
      </c>
      <c r="E193" s="262" t="s">
        <v>19</v>
      </c>
      <c r="F193" s="263" t="s">
        <v>214</v>
      </c>
      <c r="G193" s="261"/>
      <c r="H193" s="264">
        <v>1.0009999999999999</v>
      </c>
      <c r="I193" s="265"/>
      <c r="J193" s="261"/>
      <c r="K193" s="261"/>
      <c r="L193" s="266"/>
      <c r="M193" s="267"/>
      <c r="N193" s="268"/>
      <c r="O193" s="268"/>
      <c r="P193" s="268"/>
      <c r="Q193" s="268"/>
      <c r="R193" s="268"/>
      <c r="S193" s="268"/>
      <c r="T193" s="269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70" t="s">
        <v>161</v>
      </c>
      <c r="AU193" s="270" t="s">
        <v>85</v>
      </c>
      <c r="AV193" s="16" t="s">
        <v>171</v>
      </c>
      <c r="AW193" s="16" t="s">
        <v>36</v>
      </c>
      <c r="AX193" s="16" t="s">
        <v>75</v>
      </c>
      <c r="AY193" s="270" t="s">
        <v>148</v>
      </c>
    </row>
    <row r="194" s="13" customFormat="1">
      <c r="A194" s="13"/>
      <c r="B194" s="227"/>
      <c r="C194" s="228"/>
      <c r="D194" s="220" t="s">
        <v>161</v>
      </c>
      <c r="E194" s="229" t="s">
        <v>19</v>
      </c>
      <c r="F194" s="230" t="s">
        <v>1140</v>
      </c>
      <c r="G194" s="228"/>
      <c r="H194" s="231">
        <v>134.79400000000001</v>
      </c>
      <c r="I194" s="232"/>
      <c r="J194" s="228"/>
      <c r="K194" s="228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161</v>
      </c>
      <c r="AU194" s="237" t="s">
        <v>85</v>
      </c>
      <c r="AV194" s="13" t="s">
        <v>85</v>
      </c>
      <c r="AW194" s="13" t="s">
        <v>36</v>
      </c>
      <c r="AX194" s="13" t="s">
        <v>75</v>
      </c>
      <c r="AY194" s="237" t="s">
        <v>148</v>
      </c>
    </row>
    <row r="195" s="13" customFormat="1">
      <c r="A195" s="13"/>
      <c r="B195" s="227"/>
      <c r="C195" s="228"/>
      <c r="D195" s="220" t="s">
        <v>161</v>
      </c>
      <c r="E195" s="229" t="s">
        <v>19</v>
      </c>
      <c r="F195" s="230" t="s">
        <v>1141</v>
      </c>
      <c r="G195" s="228"/>
      <c r="H195" s="231">
        <v>41.676000000000002</v>
      </c>
      <c r="I195" s="232"/>
      <c r="J195" s="228"/>
      <c r="K195" s="228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161</v>
      </c>
      <c r="AU195" s="237" t="s">
        <v>85</v>
      </c>
      <c r="AV195" s="13" t="s">
        <v>85</v>
      </c>
      <c r="AW195" s="13" t="s">
        <v>36</v>
      </c>
      <c r="AX195" s="13" t="s">
        <v>75</v>
      </c>
      <c r="AY195" s="237" t="s">
        <v>148</v>
      </c>
    </row>
    <row r="196" s="13" customFormat="1">
      <c r="A196" s="13"/>
      <c r="B196" s="227"/>
      <c r="C196" s="228"/>
      <c r="D196" s="220" t="s">
        <v>161</v>
      </c>
      <c r="E196" s="229" t="s">
        <v>19</v>
      </c>
      <c r="F196" s="230" t="s">
        <v>1142</v>
      </c>
      <c r="G196" s="228"/>
      <c r="H196" s="231">
        <v>32.595999999999997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161</v>
      </c>
      <c r="AU196" s="237" t="s">
        <v>85</v>
      </c>
      <c r="AV196" s="13" t="s">
        <v>85</v>
      </c>
      <c r="AW196" s="13" t="s">
        <v>36</v>
      </c>
      <c r="AX196" s="13" t="s">
        <v>75</v>
      </c>
      <c r="AY196" s="237" t="s">
        <v>148</v>
      </c>
    </row>
    <row r="197" s="16" customFormat="1">
      <c r="A197" s="16"/>
      <c r="B197" s="260"/>
      <c r="C197" s="261"/>
      <c r="D197" s="220" t="s">
        <v>161</v>
      </c>
      <c r="E197" s="262" t="s">
        <v>19</v>
      </c>
      <c r="F197" s="263" t="s">
        <v>214</v>
      </c>
      <c r="G197" s="261"/>
      <c r="H197" s="264">
        <v>209.066</v>
      </c>
      <c r="I197" s="265"/>
      <c r="J197" s="261"/>
      <c r="K197" s="261"/>
      <c r="L197" s="266"/>
      <c r="M197" s="267"/>
      <c r="N197" s="268"/>
      <c r="O197" s="268"/>
      <c r="P197" s="268"/>
      <c r="Q197" s="268"/>
      <c r="R197" s="268"/>
      <c r="S197" s="268"/>
      <c r="T197" s="269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70" t="s">
        <v>161</v>
      </c>
      <c r="AU197" s="270" t="s">
        <v>85</v>
      </c>
      <c r="AV197" s="16" t="s">
        <v>171</v>
      </c>
      <c r="AW197" s="16" t="s">
        <v>36</v>
      </c>
      <c r="AX197" s="16" t="s">
        <v>75</v>
      </c>
      <c r="AY197" s="270" t="s">
        <v>148</v>
      </c>
    </row>
    <row r="198" s="13" customFormat="1">
      <c r="A198" s="13"/>
      <c r="B198" s="227"/>
      <c r="C198" s="228"/>
      <c r="D198" s="220" t="s">
        <v>161</v>
      </c>
      <c r="E198" s="229" t="s">
        <v>19</v>
      </c>
      <c r="F198" s="230" t="s">
        <v>1143</v>
      </c>
      <c r="G198" s="228"/>
      <c r="H198" s="231">
        <v>63.069000000000003</v>
      </c>
      <c r="I198" s="232"/>
      <c r="J198" s="228"/>
      <c r="K198" s="228"/>
      <c r="L198" s="233"/>
      <c r="M198" s="234"/>
      <c r="N198" s="235"/>
      <c r="O198" s="235"/>
      <c r="P198" s="235"/>
      <c r="Q198" s="235"/>
      <c r="R198" s="235"/>
      <c r="S198" s="235"/>
      <c r="T198" s="23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7" t="s">
        <v>161</v>
      </c>
      <c r="AU198" s="237" t="s">
        <v>85</v>
      </c>
      <c r="AV198" s="13" t="s">
        <v>85</v>
      </c>
      <c r="AW198" s="13" t="s">
        <v>36</v>
      </c>
      <c r="AX198" s="13" t="s">
        <v>75</v>
      </c>
      <c r="AY198" s="237" t="s">
        <v>148</v>
      </c>
    </row>
    <row r="199" s="13" customFormat="1">
      <c r="A199" s="13"/>
      <c r="B199" s="227"/>
      <c r="C199" s="228"/>
      <c r="D199" s="220" t="s">
        <v>161</v>
      </c>
      <c r="E199" s="229" t="s">
        <v>19</v>
      </c>
      <c r="F199" s="230" t="s">
        <v>1144</v>
      </c>
      <c r="G199" s="228"/>
      <c r="H199" s="231">
        <v>11.308999999999999</v>
      </c>
      <c r="I199" s="232"/>
      <c r="J199" s="228"/>
      <c r="K199" s="228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161</v>
      </c>
      <c r="AU199" s="237" t="s">
        <v>85</v>
      </c>
      <c r="AV199" s="13" t="s">
        <v>85</v>
      </c>
      <c r="AW199" s="13" t="s">
        <v>36</v>
      </c>
      <c r="AX199" s="13" t="s">
        <v>75</v>
      </c>
      <c r="AY199" s="237" t="s">
        <v>148</v>
      </c>
    </row>
    <row r="200" s="16" customFormat="1">
      <c r="A200" s="16"/>
      <c r="B200" s="260"/>
      <c r="C200" s="261"/>
      <c r="D200" s="220" t="s">
        <v>161</v>
      </c>
      <c r="E200" s="262" t="s">
        <v>19</v>
      </c>
      <c r="F200" s="263" t="s">
        <v>214</v>
      </c>
      <c r="G200" s="261"/>
      <c r="H200" s="264">
        <v>74.378</v>
      </c>
      <c r="I200" s="265"/>
      <c r="J200" s="261"/>
      <c r="K200" s="261"/>
      <c r="L200" s="266"/>
      <c r="M200" s="267"/>
      <c r="N200" s="268"/>
      <c r="O200" s="268"/>
      <c r="P200" s="268"/>
      <c r="Q200" s="268"/>
      <c r="R200" s="268"/>
      <c r="S200" s="268"/>
      <c r="T200" s="269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70" t="s">
        <v>161</v>
      </c>
      <c r="AU200" s="270" t="s">
        <v>85</v>
      </c>
      <c r="AV200" s="16" t="s">
        <v>171</v>
      </c>
      <c r="AW200" s="16" t="s">
        <v>36</v>
      </c>
      <c r="AX200" s="16" t="s">
        <v>75</v>
      </c>
      <c r="AY200" s="270" t="s">
        <v>148</v>
      </c>
    </row>
    <row r="201" s="13" customFormat="1">
      <c r="A201" s="13"/>
      <c r="B201" s="227"/>
      <c r="C201" s="228"/>
      <c r="D201" s="220" t="s">
        <v>161</v>
      </c>
      <c r="E201" s="229" t="s">
        <v>19</v>
      </c>
      <c r="F201" s="230" t="s">
        <v>1145</v>
      </c>
      <c r="G201" s="228"/>
      <c r="H201" s="231">
        <v>20.100000000000001</v>
      </c>
      <c r="I201" s="232"/>
      <c r="J201" s="228"/>
      <c r="K201" s="228"/>
      <c r="L201" s="233"/>
      <c r="M201" s="234"/>
      <c r="N201" s="235"/>
      <c r="O201" s="235"/>
      <c r="P201" s="235"/>
      <c r="Q201" s="235"/>
      <c r="R201" s="235"/>
      <c r="S201" s="235"/>
      <c r="T201" s="23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7" t="s">
        <v>161</v>
      </c>
      <c r="AU201" s="237" t="s">
        <v>85</v>
      </c>
      <c r="AV201" s="13" t="s">
        <v>85</v>
      </c>
      <c r="AW201" s="13" t="s">
        <v>36</v>
      </c>
      <c r="AX201" s="13" t="s">
        <v>75</v>
      </c>
      <c r="AY201" s="237" t="s">
        <v>148</v>
      </c>
    </row>
    <row r="202" s="16" customFormat="1">
      <c r="A202" s="16"/>
      <c r="B202" s="260"/>
      <c r="C202" s="261"/>
      <c r="D202" s="220" t="s">
        <v>161</v>
      </c>
      <c r="E202" s="262" t="s">
        <v>19</v>
      </c>
      <c r="F202" s="263" t="s">
        <v>214</v>
      </c>
      <c r="G202" s="261"/>
      <c r="H202" s="264">
        <v>20.100000000000001</v>
      </c>
      <c r="I202" s="265"/>
      <c r="J202" s="261"/>
      <c r="K202" s="261"/>
      <c r="L202" s="266"/>
      <c r="M202" s="267"/>
      <c r="N202" s="268"/>
      <c r="O202" s="268"/>
      <c r="P202" s="268"/>
      <c r="Q202" s="268"/>
      <c r="R202" s="268"/>
      <c r="S202" s="268"/>
      <c r="T202" s="269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70" t="s">
        <v>161</v>
      </c>
      <c r="AU202" s="270" t="s">
        <v>85</v>
      </c>
      <c r="AV202" s="16" t="s">
        <v>171</v>
      </c>
      <c r="AW202" s="16" t="s">
        <v>36</v>
      </c>
      <c r="AX202" s="16" t="s">
        <v>75</v>
      </c>
      <c r="AY202" s="270" t="s">
        <v>148</v>
      </c>
    </row>
    <row r="203" s="13" customFormat="1">
      <c r="A203" s="13"/>
      <c r="B203" s="227"/>
      <c r="C203" s="228"/>
      <c r="D203" s="220" t="s">
        <v>161</v>
      </c>
      <c r="E203" s="229" t="s">
        <v>19</v>
      </c>
      <c r="F203" s="230" t="s">
        <v>1146</v>
      </c>
      <c r="G203" s="228"/>
      <c r="H203" s="231">
        <v>32.862000000000002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161</v>
      </c>
      <c r="AU203" s="237" t="s">
        <v>85</v>
      </c>
      <c r="AV203" s="13" t="s">
        <v>85</v>
      </c>
      <c r="AW203" s="13" t="s">
        <v>36</v>
      </c>
      <c r="AX203" s="13" t="s">
        <v>75</v>
      </c>
      <c r="AY203" s="237" t="s">
        <v>148</v>
      </c>
    </row>
    <row r="204" s="16" customFormat="1">
      <c r="A204" s="16"/>
      <c r="B204" s="260"/>
      <c r="C204" s="261"/>
      <c r="D204" s="220" t="s">
        <v>161</v>
      </c>
      <c r="E204" s="262" t="s">
        <v>19</v>
      </c>
      <c r="F204" s="263" t="s">
        <v>214</v>
      </c>
      <c r="G204" s="261"/>
      <c r="H204" s="264">
        <v>32.862000000000002</v>
      </c>
      <c r="I204" s="265"/>
      <c r="J204" s="261"/>
      <c r="K204" s="261"/>
      <c r="L204" s="266"/>
      <c r="M204" s="267"/>
      <c r="N204" s="268"/>
      <c r="O204" s="268"/>
      <c r="P204" s="268"/>
      <c r="Q204" s="268"/>
      <c r="R204" s="268"/>
      <c r="S204" s="268"/>
      <c r="T204" s="269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70" t="s">
        <v>161</v>
      </c>
      <c r="AU204" s="270" t="s">
        <v>85</v>
      </c>
      <c r="AV204" s="16" t="s">
        <v>171</v>
      </c>
      <c r="AW204" s="16" t="s">
        <v>36</v>
      </c>
      <c r="AX204" s="16" t="s">
        <v>75</v>
      </c>
      <c r="AY204" s="270" t="s">
        <v>148</v>
      </c>
    </row>
    <row r="205" s="14" customFormat="1">
      <c r="A205" s="14"/>
      <c r="B205" s="239"/>
      <c r="C205" s="240"/>
      <c r="D205" s="220" t="s">
        <v>161</v>
      </c>
      <c r="E205" s="241" t="s">
        <v>19</v>
      </c>
      <c r="F205" s="242" t="s">
        <v>181</v>
      </c>
      <c r="G205" s="240"/>
      <c r="H205" s="243">
        <v>729.10400000000004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9" t="s">
        <v>161</v>
      </c>
      <c r="AU205" s="249" t="s">
        <v>85</v>
      </c>
      <c r="AV205" s="14" t="s">
        <v>155</v>
      </c>
      <c r="AW205" s="14" t="s">
        <v>36</v>
      </c>
      <c r="AX205" s="14" t="s">
        <v>83</v>
      </c>
      <c r="AY205" s="249" t="s">
        <v>148</v>
      </c>
    </row>
    <row r="206" s="2" customFormat="1" ht="16.5" customHeight="1">
      <c r="A206" s="40"/>
      <c r="B206" s="41"/>
      <c r="C206" s="207" t="s">
        <v>8</v>
      </c>
      <c r="D206" s="207" t="s">
        <v>150</v>
      </c>
      <c r="E206" s="208" t="s">
        <v>402</v>
      </c>
      <c r="F206" s="209" t="s">
        <v>403</v>
      </c>
      <c r="G206" s="210" t="s">
        <v>153</v>
      </c>
      <c r="H206" s="211">
        <v>850</v>
      </c>
      <c r="I206" s="212"/>
      <c r="J206" s="213">
        <f>ROUND(I206*H206,2)</f>
        <v>0</v>
      </c>
      <c r="K206" s="209" t="s">
        <v>154</v>
      </c>
      <c r="L206" s="46"/>
      <c r="M206" s="214" t="s">
        <v>19</v>
      </c>
      <c r="N206" s="215" t="s">
        <v>48</v>
      </c>
      <c r="O206" s="87"/>
      <c r="P206" s="216">
        <f>O206*H206</f>
        <v>0</v>
      </c>
      <c r="Q206" s="216">
        <v>0.00726</v>
      </c>
      <c r="R206" s="216">
        <f>Q206*H206</f>
        <v>6.1710000000000003</v>
      </c>
      <c r="S206" s="216">
        <v>0</v>
      </c>
      <c r="T206" s="217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8" t="s">
        <v>155</v>
      </c>
      <c r="AT206" s="218" t="s">
        <v>150</v>
      </c>
      <c r="AU206" s="218" t="s">
        <v>85</v>
      </c>
      <c r="AY206" s="19" t="s">
        <v>148</v>
      </c>
      <c r="BE206" s="219">
        <f>IF(N206="základní",J206,0)</f>
        <v>0</v>
      </c>
      <c r="BF206" s="219">
        <f>IF(N206="snížená",J206,0)</f>
        <v>0</v>
      </c>
      <c r="BG206" s="219">
        <f>IF(N206="zákl. přenesená",J206,0)</f>
        <v>0</v>
      </c>
      <c r="BH206" s="219">
        <f>IF(N206="sníž. přenesená",J206,0)</f>
        <v>0</v>
      </c>
      <c r="BI206" s="219">
        <f>IF(N206="nulová",J206,0)</f>
        <v>0</v>
      </c>
      <c r="BJ206" s="19" t="s">
        <v>155</v>
      </c>
      <c r="BK206" s="219">
        <f>ROUND(I206*H206,2)</f>
        <v>0</v>
      </c>
      <c r="BL206" s="19" t="s">
        <v>155</v>
      </c>
      <c r="BM206" s="218" t="s">
        <v>1147</v>
      </c>
    </row>
    <row r="207" s="2" customFormat="1">
      <c r="A207" s="40"/>
      <c r="B207" s="41"/>
      <c r="C207" s="42"/>
      <c r="D207" s="220" t="s">
        <v>157</v>
      </c>
      <c r="E207" s="42"/>
      <c r="F207" s="221" t="s">
        <v>405</v>
      </c>
      <c r="G207" s="42"/>
      <c r="H207" s="42"/>
      <c r="I207" s="222"/>
      <c r="J207" s="42"/>
      <c r="K207" s="42"/>
      <c r="L207" s="46"/>
      <c r="M207" s="223"/>
      <c r="N207" s="224"/>
      <c r="O207" s="87"/>
      <c r="P207" s="87"/>
      <c r="Q207" s="87"/>
      <c r="R207" s="87"/>
      <c r="S207" s="87"/>
      <c r="T207" s="88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157</v>
      </c>
      <c r="AU207" s="19" t="s">
        <v>85</v>
      </c>
    </row>
    <row r="208" s="2" customFormat="1">
      <c r="A208" s="40"/>
      <c r="B208" s="41"/>
      <c r="C208" s="42"/>
      <c r="D208" s="225" t="s">
        <v>159</v>
      </c>
      <c r="E208" s="42"/>
      <c r="F208" s="226" t="s">
        <v>406</v>
      </c>
      <c r="G208" s="42"/>
      <c r="H208" s="42"/>
      <c r="I208" s="222"/>
      <c r="J208" s="42"/>
      <c r="K208" s="42"/>
      <c r="L208" s="46"/>
      <c r="M208" s="223"/>
      <c r="N208" s="224"/>
      <c r="O208" s="87"/>
      <c r="P208" s="87"/>
      <c r="Q208" s="87"/>
      <c r="R208" s="87"/>
      <c r="S208" s="87"/>
      <c r="T208" s="88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159</v>
      </c>
      <c r="AU208" s="19" t="s">
        <v>85</v>
      </c>
    </row>
    <row r="209" s="2" customFormat="1" ht="16.5" customHeight="1">
      <c r="A209" s="40"/>
      <c r="B209" s="41"/>
      <c r="C209" s="207" t="s">
        <v>308</v>
      </c>
      <c r="D209" s="207" t="s">
        <v>150</v>
      </c>
      <c r="E209" s="208" t="s">
        <v>413</v>
      </c>
      <c r="F209" s="209" t="s">
        <v>414</v>
      </c>
      <c r="G209" s="210" t="s">
        <v>153</v>
      </c>
      <c r="H209" s="211">
        <v>850</v>
      </c>
      <c r="I209" s="212"/>
      <c r="J209" s="213">
        <f>ROUND(I209*H209,2)</f>
        <v>0</v>
      </c>
      <c r="K209" s="209" t="s">
        <v>154</v>
      </c>
      <c r="L209" s="46"/>
      <c r="M209" s="214" t="s">
        <v>19</v>
      </c>
      <c r="N209" s="215" t="s">
        <v>48</v>
      </c>
      <c r="O209" s="87"/>
      <c r="P209" s="216">
        <f>O209*H209</f>
        <v>0</v>
      </c>
      <c r="Q209" s="216">
        <v>0.00085999999999999998</v>
      </c>
      <c r="R209" s="216">
        <f>Q209*H209</f>
        <v>0.73099999999999998</v>
      </c>
      <c r="S209" s="216">
        <v>0</v>
      </c>
      <c r="T209" s="217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8" t="s">
        <v>155</v>
      </c>
      <c r="AT209" s="218" t="s">
        <v>150</v>
      </c>
      <c r="AU209" s="218" t="s">
        <v>85</v>
      </c>
      <c r="AY209" s="19" t="s">
        <v>148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9" t="s">
        <v>155</v>
      </c>
      <c r="BK209" s="219">
        <f>ROUND(I209*H209,2)</f>
        <v>0</v>
      </c>
      <c r="BL209" s="19" t="s">
        <v>155</v>
      </c>
      <c r="BM209" s="218" t="s">
        <v>1148</v>
      </c>
    </row>
    <row r="210" s="2" customFormat="1">
      <c r="A210" s="40"/>
      <c r="B210" s="41"/>
      <c r="C210" s="42"/>
      <c r="D210" s="220" t="s">
        <v>157</v>
      </c>
      <c r="E210" s="42"/>
      <c r="F210" s="221" t="s">
        <v>416</v>
      </c>
      <c r="G210" s="42"/>
      <c r="H210" s="42"/>
      <c r="I210" s="222"/>
      <c r="J210" s="42"/>
      <c r="K210" s="42"/>
      <c r="L210" s="46"/>
      <c r="M210" s="223"/>
      <c r="N210" s="224"/>
      <c r="O210" s="87"/>
      <c r="P210" s="87"/>
      <c r="Q210" s="87"/>
      <c r="R210" s="87"/>
      <c r="S210" s="87"/>
      <c r="T210" s="88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157</v>
      </c>
      <c r="AU210" s="19" t="s">
        <v>85</v>
      </c>
    </row>
    <row r="211" s="2" customFormat="1">
      <c r="A211" s="40"/>
      <c r="B211" s="41"/>
      <c r="C211" s="42"/>
      <c r="D211" s="225" t="s">
        <v>159</v>
      </c>
      <c r="E211" s="42"/>
      <c r="F211" s="226" t="s">
        <v>417</v>
      </c>
      <c r="G211" s="42"/>
      <c r="H211" s="42"/>
      <c r="I211" s="222"/>
      <c r="J211" s="42"/>
      <c r="K211" s="42"/>
      <c r="L211" s="46"/>
      <c r="M211" s="223"/>
      <c r="N211" s="224"/>
      <c r="O211" s="87"/>
      <c r="P211" s="87"/>
      <c r="Q211" s="87"/>
      <c r="R211" s="87"/>
      <c r="S211" s="87"/>
      <c r="T211" s="88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159</v>
      </c>
      <c r="AU211" s="19" t="s">
        <v>85</v>
      </c>
    </row>
    <row r="212" s="2" customFormat="1" ht="16.5" customHeight="1">
      <c r="A212" s="40"/>
      <c r="B212" s="41"/>
      <c r="C212" s="207" t="s">
        <v>314</v>
      </c>
      <c r="D212" s="207" t="s">
        <v>150</v>
      </c>
      <c r="E212" s="208" t="s">
        <v>419</v>
      </c>
      <c r="F212" s="209" t="s">
        <v>420</v>
      </c>
      <c r="G212" s="210" t="s">
        <v>421</v>
      </c>
      <c r="H212" s="211">
        <v>69.265000000000001</v>
      </c>
      <c r="I212" s="212"/>
      <c r="J212" s="213">
        <f>ROUND(I212*H212,2)</f>
        <v>0</v>
      </c>
      <c r="K212" s="209" t="s">
        <v>154</v>
      </c>
      <c r="L212" s="46"/>
      <c r="M212" s="214" t="s">
        <v>19</v>
      </c>
      <c r="N212" s="215" t="s">
        <v>48</v>
      </c>
      <c r="O212" s="87"/>
      <c r="P212" s="216">
        <f>O212*H212</f>
        <v>0</v>
      </c>
      <c r="Q212" s="216">
        <v>1.09528</v>
      </c>
      <c r="R212" s="216">
        <f>Q212*H212</f>
        <v>75.864569200000005</v>
      </c>
      <c r="S212" s="216">
        <v>0</v>
      </c>
      <c r="T212" s="217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8" t="s">
        <v>155</v>
      </c>
      <c r="AT212" s="218" t="s">
        <v>150</v>
      </c>
      <c r="AU212" s="218" t="s">
        <v>85</v>
      </c>
      <c r="AY212" s="19" t="s">
        <v>148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9" t="s">
        <v>155</v>
      </c>
      <c r="BK212" s="219">
        <f>ROUND(I212*H212,2)</f>
        <v>0</v>
      </c>
      <c r="BL212" s="19" t="s">
        <v>155</v>
      </c>
      <c r="BM212" s="218" t="s">
        <v>1149</v>
      </c>
    </row>
    <row r="213" s="2" customFormat="1">
      <c r="A213" s="40"/>
      <c r="B213" s="41"/>
      <c r="C213" s="42"/>
      <c r="D213" s="220" t="s">
        <v>157</v>
      </c>
      <c r="E213" s="42"/>
      <c r="F213" s="221" t="s">
        <v>423</v>
      </c>
      <c r="G213" s="42"/>
      <c r="H213" s="42"/>
      <c r="I213" s="222"/>
      <c r="J213" s="42"/>
      <c r="K213" s="42"/>
      <c r="L213" s="46"/>
      <c r="M213" s="223"/>
      <c r="N213" s="224"/>
      <c r="O213" s="87"/>
      <c r="P213" s="87"/>
      <c r="Q213" s="87"/>
      <c r="R213" s="87"/>
      <c r="S213" s="87"/>
      <c r="T213" s="88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157</v>
      </c>
      <c r="AU213" s="19" t="s">
        <v>85</v>
      </c>
    </row>
    <row r="214" s="2" customFormat="1">
      <c r="A214" s="40"/>
      <c r="B214" s="41"/>
      <c r="C214" s="42"/>
      <c r="D214" s="225" t="s">
        <v>159</v>
      </c>
      <c r="E214" s="42"/>
      <c r="F214" s="226" t="s">
        <v>424</v>
      </c>
      <c r="G214" s="42"/>
      <c r="H214" s="42"/>
      <c r="I214" s="222"/>
      <c r="J214" s="42"/>
      <c r="K214" s="42"/>
      <c r="L214" s="46"/>
      <c r="M214" s="223"/>
      <c r="N214" s="224"/>
      <c r="O214" s="87"/>
      <c r="P214" s="87"/>
      <c r="Q214" s="87"/>
      <c r="R214" s="87"/>
      <c r="S214" s="87"/>
      <c r="T214" s="88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159</v>
      </c>
      <c r="AU214" s="19" t="s">
        <v>85</v>
      </c>
    </row>
    <row r="215" s="2" customFormat="1">
      <c r="A215" s="40"/>
      <c r="B215" s="41"/>
      <c r="C215" s="42"/>
      <c r="D215" s="220" t="s">
        <v>168</v>
      </c>
      <c r="E215" s="42"/>
      <c r="F215" s="238" t="s">
        <v>425</v>
      </c>
      <c r="G215" s="42"/>
      <c r="H215" s="42"/>
      <c r="I215" s="222"/>
      <c r="J215" s="42"/>
      <c r="K215" s="42"/>
      <c r="L215" s="46"/>
      <c r="M215" s="223"/>
      <c r="N215" s="224"/>
      <c r="O215" s="87"/>
      <c r="P215" s="87"/>
      <c r="Q215" s="87"/>
      <c r="R215" s="87"/>
      <c r="S215" s="87"/>
      <c r="T215" s="88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168</v>
      </c>
      <c r="AU215" s="19" t="s">
        <v>85</v>
      </c>
    </row>
    <row r="216" s="13" customFormat="1">
      <c r="A216" s="13"/>
      <c r="B216" s="227"/>
      <c r="C216" s="228"/>
      <c r="D216" s="220" t="s">
        <v>161</v>
      </c>
      <c r="E216" s="229" t="s">
        <v>19</v>
      </c>
      <c r="F216" s="230" t="s">
        <v>1150</v>
      </c>
      <c r="G216" s="228"/>
      <c r="H216" s="231">
        <v>69.265000000000001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161</v>
      </c>
      <c r="AU216" s="237" t="s">
        <v>85</v>
      </c>
      <c r="AV216" s="13" t="s">
        <v>85</v>
      </c>
      <c r="AW216" s="13" t="s">
        <v>36</v>
      </c>
      <c r="AX216" s="13" t="s">
        <v>83</v>
      </c>
      <c r="AY216" s="237" t="s">
        <v>148</v>
      </c>
    </row>
    <row r="217" s="2" customFormat="1" ht="16.5" customHeight="1">
      <c r="A217" s="40"/>
      <c r="B217" s="41"/>
      <c r="C217" s="207" t="s">
        <v>325</v>
      </c>
      <c r="D217" s="207" t="s">
        <v>150</v>
      </c>
      <c r="E217" s="208" t="s">
        <v>428</v>
      </c>
      <c r="F217" s="209" t="s">
        <v>429</v>
      </c>
      <c r="G217" s="210" t="s">
        <v>421</v>
      </c>
      <c r="H217" s="211">
        <v>0.063</v>
      </c>
      <c r="I217" s="212"/>
      <c r="J217" s="213">
        <f>ROUND(I217*H217,2)</f>
        <v>0</v>
      </c>
      <c r="K217" s="209" t="s">
        <v>154</v>
      </c>
      <c r="L217" s="46"/>
      <c r="M217" s="214" t="s">
        <v>19</v>
      </c>
      <c r="N217" s="215" t="s">
        <v>48</v>
      </c>
      <c r="O217" s="87"/>
      <c r="P217" s="216">
        <f>O217*H217</f>
        <v>0</v>
      </c>
      <c r="Q217" s="216">
        <v>1.03955</v>
      </c>
      <c r="R217" s="216">
        <f>Q217*H217</f>
        <v>0.065491649999999998</v>
      </c>
      <c r="S217" s="216">
        <v>0</v>
      </c>
      <c r="T217" s="217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8" t="s">
        <v>155</v>
      </c>
      <c r="AT217" s="218" t="s">
        <v>150</v>
      </c>
      <c r="AU217" s="218" t="s">
        <v>85</v>
      </c>
      <c r="AY217" s="19" t="s">
        <v>148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9" t="s">
        <v>155</v>
      </c>
      <c r="BK217" s="219">
        <f>ROUND(I217*H217,2)</f>
        <v>0</v>
      </c>
      <c r="BL217" s="19" t="s">
        <v>155</v>
      </c>
      <c r="BM217" s="218" t="s">
        <v>1151</v>
      </c>
    </row>
    <row r="218" s="2" customFormat="1">
      <c r="A218" s="40"/>
      <c r="B218" s="41"/>
      <c r="C218" s="42"/>
      <c r="D218" s="220" t="s">
        <v>157</v>
      </c>
      <c r="E218" s="42"/>
      <c r="F218" s="221" t="s">
        <v>431</v>
      </c>
      <c r="G218" s="42"/>
      <c r="H218" s="42"/>
      <c r="I218" s="222"/>
      <c r="J218" s="42"/>
      <c r="K218" s="42"/>
      <c r="L218" s="46"/>
      <c r="M218" s="223"/>
      <c r="N218" s="224"/>
      <c r="O218" s="87"/>
      <c r="P218" s="87"/>
      <c r="Q218" s="87"/>
      <c r="R218" s="87"/>
      <c r="S218" s="87"/>
      <c r="T218" s="88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157</v>
      </c>
      <c r="AU218" s="19" t="s">
        <v>85</v>
      </c>
    </row>
    <row r="219" s="2" customFormat="1">
      <c r="A219" s="40"/>
      <c r="B219" s="41"/>
      <c r="C219" s="42"/>
      <c r="D219" s="225" t="s">
        <v>159</v>
      </c>
      <c r="E219" s="42"/>
      <c r="F219" s="226" t="s">
        <v>432</v>
      </c>
      <c r="G219" s="42"/>
      <c r="H219" s="42"/>
      <c r="I219" s="222"/>
      <c r="J219" s="42"/>
      <c r="K219" s="42"/>
      <c r="L219" s="46"/>
      <c r="M219" s="223"/>
      <c r="N219" s="224"/>
      <c r="O219" s="87"/>
      <c r="P219" s="87"/>
      <c r="Q219" s="87"/>
      <c r="R219" s="87"/>
      <c r="S219" s="87"/>
      <c r="T219" s="88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159</v>
      </c>
      <c r="AU219" s="19" t="s">
        <v>85</v>
      </c>
    </row>
    <row r="220" s="13" customFormat="1">
      <c r="A220" s="13"/>
      <c r="B220" s="227"/>
      <c r="C220" s="228"/>
      <c r="D220" s="220" t="s">
        <v>161</v>
      </c>
      <c r="E220" s="229" t="s">
        <v>19</v>
      </c>
      <c r="F220" s="230" t="s">
        <v>1152</v>
      </c>
      <c r="G220" s="228"/>
      <c r="H220" s="231">
        <v>0.063</v>
      </c>
      <c r="I220" s="232"/>
      <c r="J220" s="228"/>
      <c r="K220" s="228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161</v>
      </c>
      <c r="AU220" s="237" t="s">
        <v>85</v>
      </c>
      <c r="AV220" s="13" t="s">
        <v>85</v>
      </c>
      <c r="AW220" s="13" t="s">
        <v>36</v>
      </c>
      <c r="AX220" s="13" t="s">
        <v>83</v>
      </c>
      <c r="AY220" s="237" t="s">
        <v>148</v>
      </c>
    </row>
    <row r="221" s="2" customFormat="1" ht="16.5" customHeight="1">
      <c r="A221" s="40"/>
      <c r="B221" s="41"/>
      <c r="C221" s="207" t="s">
        <v>328</v>
      </c>
      <c r="D221" s="207" t="s">
        <v>150</v>
      </c>
      <c r="E221" s="208" t="s">
        <v>1153</v>
      </c>
      <c r="F221" s="209" t="s">
        <v>1154</v>
      </c>
      <c r="G221" s="210" t="s">
        <v>443</v>
      </c>
      <c r="H221" s="211">
        <v>10</v>
      </c>
      <c r="I221" s="212"/>
      <c r="J221" s="213">
        <f>ROUND(I221*H221,2)</f>
        <v>0</v>
      </c>
      <c r="K221" s="209" t="s">
        <v>154</v>
      </c>
      <c r="L221" s="46"/>
      <c r="M221" s="214" t="s">
        <v>19</v>
      </c>
      <c r="N221" s="215" t="s">
        <v>48</v>
      </c>
      <c r="O221" s="87"/>
      <c r="P221" s="216">
        <f>O221*H221</f>
        <v>0</v>
      </c>
      <c r="Q221" s="216">
        <v>0</v>
      </c>
      <c r="R221" s="216">
        <f>Q221*H221</f>
        <v>0</v>
      </c>
      <c r="S221" s="216">
        <v>0</v>
      </c>
      <c r="T221" s="217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8" t="s">
        <v>155</v>
      </c>
      <c r="AT221" s="218" t="s">
        <v>150</v>
      </c>
      <c r="AU221" s="218" t="s">
        <v>85</v>
      </c>
      <c r="AY221" s="19" t="s">
        <v>148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9" t="s">
        <v>155</v>
      </c>
      <c r="BK221" s="219">
        <f>ROUND(I221*H221,2)</f>
        <v>0</v>
      </c>
      <c r="BL221" s="19" t="s">
        <v>155</v>
      </c>
      <c r="BM221" s="218" t="s">
        <v>1155</v>
      </c>
    </row>
    <row r="222" s="2" customFormat="1">
      <c r="A222" s="40"/>
      <c r="B222" s="41"/>
      <c r="C222" s="42"/>
      <c r="D222" s="220" t="s">
        <v>157</v>
      </c>
      <c r="E222" s="42"/>
      <c r="F222" s="221" t="s">
        <v>1156</v>
      </c>
      <c r="G222" s="42"/>
      <c r="H222" s="42"/>
      <c r="I222" s="222"/>
      <c r="J222" s="42"/>
      <c r="K222" s="42"/>
      <c r="L222" s="46"/>
      <c r="M222" s="223"/>
      <c r="N222" s="224"/>
      <c r="O222" s="87"/>
      <c r="P222" s="87"/>
      <c r="Q222" s="87"/>
      <c r="R222" s="87"/>
      <c r="S222" s="87"/>
      <c r="T222" s="88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157</v>
      </c>
      <c r="AU222" s="19" t="s">
        <v>85</v>
      </c>
    </row>
    <row r="223" s="2" customFormat="1">
      <c r="A223" s="40"/>
      <c r="B223" s="41"/>
      <c r="C223" s="42"/>
      <c r="D223" s="225" t="s">
        <v>159</v>
      </c>
      <c r="E223" s="42"/>
      <c r="F223" s="226" t="s">
        <v>1157</v>
      </c>
      <c r="G223" s="42"/>
      <c r="H223" s="42"/>
      <c r="I223" s="222"/>
      <c r="J223" s="42"/>
      <c r="K223" s="42"/>
      <c r="L223" s="46"/>
      <c r="M223" s="223"/>
      <c r="N223" s="224"/>
      <c r="O223" s="87"/>
      <c r="P223" s="87"/>
      <c r="Q223" s="87"/>
      <c r="R223" s="87"/>
      <c r="S223" s="87"/>
      <c r="T223" s="88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159</v>
      </c>
      <c r="AU223" s="19" t="s">
        <v>85</v>
      </c>
    </row>
    <row r="224" s="2" customFormat="1">
      <c r="A224" s="40"/>
      <c r="B224" s="41"/>
      <c r="C224" s="42"/>
      <c r="D224" s="220" t="s">
        <v>168</v>
      </c>
      <c r="E224" s="42"/>
      <c r="F224" s="238" t="s">
        <v>1158</v>
      </c>
      <c r="G224" s="42"/>
      <c r="H224" s="42"/>
      <c r="I224" s="222"/>
      <c r="J224" s="42"/>
      <c r="K224" s="42"/>
      <c r="L224" s="46"/>
      <c r="M224" s="223"/>
      <c r="N224" s="224"/>
      <c r="O224" s="87"/>
      <c r="P224" s="87"/>
      <c r="Q224" s="87"/>
      <c r="R224" s="87"/>
      <c r="S224" s="87"/>
      <c r="T224" s="88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168</v>
      </c>
      <c r="AU224" s="19" t="s">
        <v>85</v>
      </c>
    </row>
    <row r="225" s="2" customFormat="1" ht="16.5" customHeight="1">
      <c r="A225" s="40"/>
      <c r="B225" s="41"/>
      <c r="C225" s="271" t="s">
        <v>336</v>
      </c>
      <c r="D225" s="271" t="s">
        <v>250</v>
      </c>
      <c r="E225" s="272" t="s">
        <v>1159</v>
      </c>
      <c r="F225" s="273" t="s">
        <v>1160</v>
      </c>
      <c r="G225" s="274" t="s">
        <v>443</v>
      </c>
      <c r="H225" s="275">
        <v>10</v>
      </c>
      <c r="I225" s="276"/>
      <c r="J225" s="277">
        <f>ROUND(I225*H225,2)</f>
        <v>0</v>
      </c>
      <c r="K225" s="273" t="s">
        <v>154</v>
      </c>
      <c r="L225" s="278"/>
      <c r="M225" s="279" t="s">
        <v>19</v>
      </c>
      <c r="N225" s="280" t="s">
        <v>48</v>
      </c>
      <c r="O225" s="87"/>
      <c r="P225" s="216">
        <f>O225*H225</f>
        <v>0</v>
      </c>
      <c r="Q225" s="216">
        <v>0.00248</v>
      </c>
      <c r="R225" s="216">
        <f>Q225*H225</f>
        <v>0.024799999999999999</v>
      </c>
      <c r="S225" s="216">
        <v>0</v>
      </c>
      <c r="T225" s="217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8" t="s">
        <v>222</v>
      </c>
      <c r="AT225" s="218" t="s">
        <v>250</v>
      </c>
      <c r="AU225" s="218" t="s">
        <v>85</v>
      </c>
      <c r="AY225" s="19" t="s">
        <v>148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9" t="s">
        <v>155</v>
      </c>
      <c r="BK225" s="219">
        <f>ROUND(I225*H225,2)</f>
        <v>0</v>
      </c>
      <c r="BL225" s="19" t="s">
        <v>155</v>
      </c>
      <c r="BM225" s="218" t="s">
        <v>1161</v>
      </c>
    </row>
    <row r="226" s="2" customFormat="1">
      <c r="A226" s="40"/>
      <c r="B226" s="41"/>
      <c r="C226" s="42"/>
      <c r="D226" s="220" t="s">
        <v>157</v>
      </c>
      <c r="E226" s="42"/>
      <c r="F226" s="221" t="s">
        <v>1160</v>
      </c>
      <c r="G226" s="42"/>
      <c r="H226" s="42"/>
      <c r="I226" s="222"/>
      <c r="J226" s="42"/>
      <c r="K226" s="42"/>
      <c r="L226" s="46"/>
      <c r="M226" s="223"/>
      <c r="N226" s="224"/>
      <c r="O226" s="87"/>
      <c r="P226" s="87"/>
      <c r="Q226" s="87"/>
      <c r="R226" s="87"/>
      <c r="S226" s="87"/>
      <c r="T226" s="88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157</v>
      </c>
      <c r="AU226" s="19" t="s">
        <v>85</v>
      </c>
    </row>
    <row r="227" s="2" customFormat="1">
      <c r="A227" s="40"/>
      <c r="B227" s="41"/>
      <c r="C227" s="42"/>
      <c r="D227" s="220" t="s">
        <v>168</v>
      </c>
      <c r="E227" s="42"/>
      <c r="F227" s="238" t="s">
        <v>1162</v>
      </c>
      <c r="G227" s="42"/>
      <c r="H227" s="42"/>
      <c r="I227" s="222"/>
      <c r="J227" s="42"/>
      <c r="K227" s="42"/>
      <c r="L227" s="46"/>
      <c r="M227" s="223"/>
      <c r="N227" s="224"/>
      <c r="O227" s="87"/>
      <c r="P227" s="87"/>
      <c r="Q227" s="87"/>
      <c r="R227" s="87"/>
      <c r="S227" s="87"/>
      <c r="T227" s="88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168</v>
      </c>
      <c r="AU227" s="19" t="s">
        <v>85</v>
      </c>
    </row>
    <row r="228" s="2" customFormat="1" ht="16.5" customHeight="1">
      <c r="A228" s="40"/>
      <c r="B228" s="41"/>
      <c r="C228" s="271" t="s">
        <v>7</v>
      </c>
      <c r="D228" s="271" t="s">
        <v>250</v>
      </c>
      <c r="E228" s="272" t="s">
        <v>1163</v>
      </c>
      <c r="F228" s="273" t="s">
        <v>1164</v>
      </c>
      <c r="G228" s="274" t="s">
        <v>443</v>
      </c>
      <c r="H228" s="275">
        <v>50</v>
      </c>
      <c r="I228" s="276"/>
      <c r="J228" s="277">
        <f>ROUND(I228*H228,2)</f>
        <v>0</v>
      </c>
      <c r="K228" s="273" t="s">
        <v>154</v>
      </c>
      <c r="L228" s="278"/>
      <c r="M228" s="279" t="s">
        <v>19</v>
      </c>
      <c r="N228" s="280" t="s">
        <v>48</v>
      </c>
      <c r="O228" s="87"/>
      <c r="P228" s="216">
        <f>O228*H228</f>
        <v>0</v>
      </c>
      <c r="Q228" s="216">
        <v>4.0000000000000003E-05</v>
      </c>
      <c r="R228" s="216">
        <f>Q228*H228</f>
        <v>0.002</v>
      </c>
      <c r="S228" s="216">
        <v>0</v>
      </c>
      <c r="T228" s="217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8" t="s">
        <v>222</v>
      </c>
      <c r="AT228" s="218" t="s">
        <v>250</v>
      </c>
      <c r="AU228" s="218" t="s">
        <v>85</v>
      </c>
      <c r="AY228" s="19" t="s">
        <v>148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9" t="s">
        <v>155</v>
      </c>
      <c r="BK228" s="219">
        <f>ROUND(I228*H228,2)</f>
        <v>0</v>
      </c>
      <c r="BL228" s="19" t="s">
        <v>155</v>
      </c>
      <c r="BM228" s="218" t="s">
        <v>1165</v>
      </c>
    </row>
    <row r="229" s="2" customFormat="1">
      <c r="A229" s="40"/>
      <c r="B229" s="41"/>
      <c r="C229" s="42"/>
      <c r="D229" s="220" t="s">
        <v>157</v>
      </c>
      <c r="E229" s="42"/>
      <c r="F229" s="221" t="s">
        <v>1164</v>
      </c>
      <c r="G229" s="42"/>
      <c r="H229" s="42"/>
      <c r="I229" s="222"/>
      <c r="J229" s="42"/>
      <c r="K229" s="42"/>
      <c r="L229" s="46"/>
      <c r="M229" s="223"/>
      <c r="N229" s="224"/>
      <c r="O229" s="87"/>
      <c r="P229" s="87"/>
      <c r="Q229" s="87"/>
      <c r="R229" s="87"/>
      <c r="S229" s="87"/>
      <c r="T229" s="88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157</v>
      </c>
      <c r="AU229" s="19" t="s">
        <v>85</v>
      </c>
    </row>
    <row r="230" s="2" customFormat="1">
      <c r="A230" s="40"/>
      <c r="B230" s="41"/>
      <c r="C230" s="42"/>
      <c r="D230" s="220" t="s">
        <v>168</v>
      </c>
      <c r="E230" s="42"/>
      <c r="F230" s="238" t="s">
        <v>1162</v>
      </c>
      <c r="G230" s="42"/>
      <c r="H230" s="42"/>
      <c r="I230" s="222"/>
      <c r="J230" s="42"/>
      <c r="K230" s="42"/>
      <c r="L230" s="46"/>
      <c r="M230" s="223"/>
      <c r="N230" s="224"/>
      <c r="O230" s="87"/>
      <c r="P230" s="87"/>
      <c r="Q230" s="87"/>
      <c r="R230" s="87"/>
      <c r="S230" s="87"/>
      <c r="T230" s="88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168</v>
      </c>
      <c r="AU230" s="19" t="s">
        <v>85</v>
      </c>
    </row>
    <row r="231" s="2" customFormat="1" ht="16.5" customHeight="1">
      <c r="A231" s="40"/>
      <c r="B231" s="41"/>
      <c r="C231" s="271" t="s">
        <v>352</v>
      </c>
      <c r="D231" s="271" t="s">
        <v>250</v>
      </c>
      <c r="E231" s="272" t="s">
        <v>1166</v>
      </c>
      <c r="F231" s="273" t="s">
        <v>1167</v>
      </c>
      <c r="G231" s="274" t="s">
        <v>550</v>
      </c>
      <c r="H231" s="275">
        <v>4</v>
      </c>
      <c r="I231" s="276"/>
      <c r="J231" s="277">
        <f>ROUND(I231*H231,2)</f>
        <v>0</v>
      </c>
      <c r="K231" s="273" t="s">
        <v>154</v>
      </c>
      <c r="L231" s="278"/>
      <c r="M231" s="279" t="s">
        <v>19</v>
      </c>
      <c r="N231" s="280" t="s">
        <v>48</v>
      </c>
      <c r="O231" s="87"/>
      <c r="P231" s="216">
        <f>O231*H231</f>
        <v>0</v>
      </c>
      <c r="Q231" s="216">
        <v>0.0027000000000000001</v>
      </c>
      <c r="R231" s="216">
        <f>Q231*H231</f>
        <v>0.010800000000000001</v>
      </c>
      <c r="S231" s="216">
        <v>0</v>
      </c>
      <c r="T231" s="217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8" t="s">
        <v>222</v>
      </c>
      <c r="AT231" s="218" t="s">
        <v>250</v>
      </c>
      <c r="AU231" s="218" t="s">
        <v>85</v>
      </c>
      <c r="AY231" s="19" t="s">
        <v>148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9" t="s">
        <v>155</v>
      </c>
      <c r="BK231" s="219">
        <f>ROUND(I231*H231,2)</f>
        <v>0</v>
      </c>
      <c r="BL231" s="19" t="s">
        <v>155</v>
      </c>
      <c r="BM231" s="218" t="s">
        <v>1168</v>
      </c>
    </row>
    <row r="232" s="2" customFormat="1">
      <c r="A232" s="40"/>
      <c r="B232" s="41"/>
      <c r="C232" s="42"/>
      <c r="D232" s="220" t="s">
        <v>157</v>
      </c>
      <c r="E232" s="42"/>
      <c r="F232" s="221" t="s">
        <v>1167</v>
      </c>
      <c r="G232" s="42"/>
      <c r="H232" s="42"/>
      <c r="I232" s="222"/>
      <c r="J232" s="42"/>
      <c r="K232" s="42"/>
      <c r="L232" s="46"/>
      <c r="M232" s="223"/>
      <c r="N232" s="224"/>
      <c r="O232" s="87"/>
      <c r="P232" s="87"/>
      <c r="Q232" s="87"/>
      <c r="R232" s="87"/>
      <c r="S232" s="87"/>
      <c r="T232" s="88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157</v>
      </c>
      <c r="AU232" s="19" t="s">
        <v>85</v>
      </c>
    </row>
    <row r="233" s="2" customFormat="1">
      <c r="A233" s="40"/>
      <c r="B233" s="41"/>
      <c r="C233" s="42"/>
      <c r="D233" s="220" t="s">
        <v>168</v>
      </c>
      <c r="E233" s="42"/>
      <c r="F233" s="238" t="s">
        <v>1162</v>
      </c>
      <c r="G233" s="42"/>
      <c r="H233" s="42"/>
      <c r="I233" s="222"/>
      <c r="J233" s="42"/>
      <c r="K233" s="42"/>
      <c r="L233" s="46"/>
      <c r="M233" s="223"/>
      <c r="N233" s="224"/>
      <c r="O233" s="87"/>
      <c r="P233" s="87"/>
      <c r="Q233" s="87"/>
      <c r="R233" s="87"/>
      <c r="S233" s="87"/>
      <c r="T233" s="88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168</v>
      </c>
      <c r="AU233" s="19" t="s">
        <v>85</v>
      </c>
    </row>
    <row r="234" s="2" customFormat="1" ht="16.5" customHeight="1">
      <c r="A234" s="40"/>
      <c r="B234" s="41"/>
      <c r="C234" s="271" t="s">
        <v>360</v>
      </c>
      <c r="D234" s="271" t="s">
        <v>250</v>
      </c>
      <c r="E234" s="272" t="s">
        <v>1169</v>
      </c>
      <c r="F234" s="273" t="s">
        <v>1170</v>
      </c>
      <c r="G234" s="274" t="s">
        <v>550</v>
      </c>
      <c r="H234" s="275">
        <v>4</v>
      </c>
      <c r="I234" s="276"/>
      <c r="J234" s="277">
        <f>ROUND(I234*H234,2)</f>
        <v>0</v>
      </c>
      <c r="K234" s="273" t="s">
        <v>154</v>
      </c>
      <c r="L234" s="278"/>
      <c r="M234" s="279" t="s">
        <v>19</v>
      </c>
      <c r="N234" s="280" t="s">
        <v>48</v>
      </c>
      <c r="O234" s="87"/>
      <c r="P234" s="216">
        <f>O234*H234</f>
        <v>0</v>
      </c>
      <c r="Q234" s="216">
        <v>0.0035999999999999999</v>
      </c>
      <c r="R234" s="216">
        <f>Q234*H234</f>
        <v>0.0144</v>
      </c>
      <c r="S234" s="216">
        <v>0</v>
      </c>
      <c r="T234" s="217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8" t="s">
        <v>222</v>
      </c>
      <c r="AT234" s="218" t="s">
        <v>250</v>
      </c>
      <c r="AU234" s="218" t="s">
        <v>85</v>
      </c>
      <c r="AY234" s="19" t="s">
        <v>148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9" t="s">
        <v>155</v>
      </c>
      <c r="BK234" s="219">
        <f>ROUND(I234*H234,2)</f>
        <v>0</v>
      </c>
      <c r="BL234" s="19" t="s">
        <v>155</v>
      </c>
      <c r="BM234" s="218" t="s">
        <v>1171</v>
      </c>
    </row>
    <row r="235" s="2" customFormat="1">
      <c r="A235" s="40"/>
      <c r="B235" s="41"/>
      <c r="C235" s="42"/>
      <c r="D235" s="220" t="s">
        <v>157</v>
      </c>
      <c r="E235" s="42"/>
      <c r="F235" s="221" t="s">
        <v>1170</v>
      </c>
      <c r="G235" s="42"/>
      <c r="H235" s="42"/>
      <c r="I235" s="222"/>
      <c r="J235" s="42"/>
      <c r="K235" s="42"/>
      <c r="L235" s="46"/>
      <c r="M235" s="223"/>
      <c r="N235" s="224"/>
      <c r="O235" s="87"/>
      <c r="P235" s="87"/>
      <c r="Q235" s="87"/>
      <c r="R235" s="87"/>
      <c r="S235" s="87"/>
      <c r="T235" s="88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157</v>
      </c>
      <c r="AU235" s="19" t="s">
        <v>85</v>
      </c>
    </row>
    <row r="236" s="2" customFormat="1">
      <c r="A236" s="40"/>
      <c r="B236" s="41"/>
      <c r="C236" s="42"/>
      <c r="D236" s="220" t="s">
        <v>168</v>
      </c>
      <c r="E236" s="42"/>
      <c r="F236" s="238" t="s">
        <v>1162</v>
      </c>
      <c r="G236" s="42"/>
      <c r="H236" s="42"/>
      <c r="I236" s="222"/>
      <c r="J236" s="42"/>
      <c r="K236" s="42"/>
      <c r="L236" s="46"/>
      <c r="M236" s="223"/>
      <c r="N236" s="224"/>
      <c r="O236" s="87"/>
      <c r="P236" s="87"/>
      <c r="Q236" s="87"/>
      <c r="R236" s="87"/>
      <c r="S236" s="87"/>
      <c r="T236" s="88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168</v>
      </c>
      <c r="AU236" s="19" t="s">
        <v>85</v>
      </c>
    </row>
    <row r="237" s="2" customFormat="1" ht="16.5" customHeight="1">
      <c r="A237" s="40"/>
      <c r="B237" s="41"/>
      <c r="C237" s="271" t="s">
        <v>369</v>
      </c>
      <c r="D237" s="271" t="s">
        <v>250</v>
      </c>
      <c r="E237" s="272" t="s">
        <v>1172</v>
      </c>
      <c r="F237" s="273" t="s">
        <v>1173</v>
      </c>
      <c r="G237" s="274" t="s">
        <v>550</v>
      </c>
      <c r="H237" s="275">
        <v>2</v>
      </c>
      <c r="I237" s="276"/>
      <c r="J237" s="277">
        <f>ROUND(I237*H237,2)</f>
        <v>0</v>
      </c>
      <c r="K237" s="273" t="s">
        <v>154</v>
      </c>
      <c r="L237" s="278"/>
      <c r="M237" s="279" t="s">
        <v>19</v>
      </c>
      <c r="N237" s="280" t="s">
        <v>48</v>
      </c>
      <c r="O237" s="87"/>
      <c r="P237" s="216">
        <f>O237*H237</f>
        <v>0</v>
      </c>
      <c r="Q237" s="216">
        <v>0.0032000000000000002</v>
      </c>
      <c r="R237" s="216">
        <f>Q237*H237</f>
        <v>0.0064000000000000003</v>
      </c>
      <c r="S237" s="216">
        <v>0</v>
      </c>
      <c r="T237" s="217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8" t="s">
        <v>222</v>
      </c>
      <c r="AT237" s="218" t="s">
        <v>250</v>
      </c>
      <c r="AU237" s="218" t="s">
        <v>85</v>
      </c>
      <c r="AY237" s="19" t="s">
        <v>148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9" t="s">
        <v>155</v>
      </c>
      <c r="BK237" s="219">
        <f>ROUND(I237*H237,2)</f>
        <v>0</v>
      </c>
      <c r="BL237" s="19" t="s">
        <v>155</v>
      </c>
      <c r="BM237" s="218" t="s">
        <v>1174</v>
      </c>
    </row>
    <row r="238" s="2" customFormat="1">
      <c r="A238" s="40"/>
      <c r="B238" s="41"/>
      <c r="C238" s="42"/>
      <c r="D238" s="220" t="s">
        <v>157</v>
      </c>
      <c r="E238" s="42"/>
      <c r="F238" s="221" t="s">
        <v>1173</v>
      </c>
      <c r="G238" s="42"/>
      <c r="H238" s="42"/>
      <c r="I238" s="222"/>
      <c r="J238" s="42"/>
      <c r="K238" s="42"/>
      <c r="L238" s="46"/>
      <c r="M238" s="223"/>
      <c r="N238" s="224"/>
      <c r="O238" s="87"/>
      <c r="P238" s="87"/>
      <c r="Q238" s="87"/>
      <c r="R238" s="87"/>
      <c r="S238" s="87"/>
      <c r="T238" s="88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157</v>
      </c>
      <c r="AU238" s="19" t="s">
        <v>85</v>
      </c>
    </row>
    <row r="239" s="2" customFormat="1">
      <c r="A239" s="40"/>
      <c r="B239" s="41"/>
      <c r="C239" s="42"/>
      <c r="D239" s="220" t="s">
        <v>168</v>
      </c>
      <c r="E239" s="42"/>
      <c r="F239" s="238" t="s">
        <v>1162</v>
      </c>
      <c r="G239" s="42"/>
      <c r="H239" s="42"/>
      <c r="I239" s="222"/>
      <c r="J239" s="42"/>
      <c r="K239" s="42"/>
      <c r="L239" s="46"/>
      <c r="M239" s="223"/>
      <c r="N239" s="224"/>
      <c r="O239" s="87"/>
      <c r="P239" s="87"/>
      <c r="Q239" s="87"/>
      <c r="R239" s="87"/>
      <c r="S239" s="87"/>
      <c r="T239" s="88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168</v>
      </c>
      <c r="AU239" s="19" t="s">
        <v>85</v>
      </c>
    </row>
    <row r="240" s="2" customFormat="1" ht="16.5" customHeight="1">
      <c r="A240" s="40"/>
      <c r="B240" s="41"/>
      <c r="C240" s="271" t="s">
        <v>376</v>
      </c>
      <c r="D240" s="271" t="s">
        <v>250</v>
      </c>
      <c r="E240" s="272" t="s">
        <v>1175</v>
      </c>
      <c r="F240" s="273" t="s">
        <v>1176</v>
      </c>
      <c r="G240" s="274" t="s">
        <v>550</v>
      </c>
      <c r="H240" s="275">
        <v>1</v>
      </c>
      <c r="I240" s="276"/>
      <c r="J240" s="277">
        <f>ROUND(I240*H240,2)</f>
        <v>0</v>
      </c>
      <c r="K240" s="273" t="s">
        <v>154</v>
      </c>
      <c r="L240" s="278"/>
      <c r="M240" s="279" t="s">
        <v>19</v>
      </c>
      <c r="N240" s="280" t="s">
        <v>48</v>
      </c>
      <c r="O240" s="87"/>
      <c r="P240" s="216">
        <f>O240*H240</f>
        <v>0</v>
      </c>
      <c r="Q240" s="216">
        <v>0.078799999999999995</v>
      </c>
      <c r="R240" s="216">
        <f>Q240*H240</f>
        <v>0.078799999999999995</v>
      </c>
      <c r="S240" s="216">
        <v>0</v>
      </c>
      <c r="T240" s="217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8" t="s">
        <v>222</v>
      </c>
      <c r="AT240" s="218" t="s">
        <v>250</v>
      </c>
      <c r="AU240" s="218" t="s">
        <v>85</v>
      </c>
      <c r="AY240" s="19" t="s">
        <v>148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9" t="s">
        <v>155</v>
      </c>
      <c r="BK240" s="219">
        <f>ROUND(I240*H240,2)</f>
        <v>0</v>
      </c>
      <c r="BL240" s="19" t="s">
        <v>155</v>
      </c>
      <c r="BM240" s="218" t="s">
        <v>1177</v>
      </c>
    </row>
    <row r="241" s="2" customFormat="1">
      <c r="A241" s="40"/>
      <c r="B241" s="41"/>
      <c r="C241" s="42"/>
      <c r="D241" s="220" t="s">
        <v>157</v>
      </c>
      <c r="E241" s="42"/>
      <c r="F241" s="221" t="s">
        <v>1176</v>
      </c>
      <c r="G241" s="42"/>
      <c r="H241" s="42"/>
      <c r="I241" s="222"/>
      <c r="J241" s="42"/>
      <c r="K241" s="42"/>
      <c r="L241" s="46"/>
      <c r="M241" s="223"/>
      <c r="N241" s="224"/>
      <c r="O241" s="87"/>
      <c r="P241" s="87"/>
      <c r="Q241" s="87"/>
      <c r="R241" s="87"/>
      <c r="S241" s="87"/>
      <c r="T241" s="88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157</v>
      </c>
      <c r="AU241" s="19" t="s">
        <v>85</v>
      </c>
    </row>
    <row r="242" s="2" customFormat="1">
      <c r="A242" s="40"/>
      <c r="B242" s="41"/>
      <c r="C242" s="42"/>
      <c r="D242" s="220" t="s">
        <v>168</v>
      </c>
      <c r="E242" s="42"/>
      <c r="F242" s="238" t="s">
        <v>1178</v>
      </c>
      <c r="G242" s="42"/>
      <c r="H242" s="42"/>
      <c r="I242" s="222"/>
      <c r="J242" s="42"/>
      <c r="K242" s="42"/>
      <c r="L242" s="46"/>
      <c r="M242" s="223"/>
      <c r="N242" s="224"/>
      <c r="O242" s="87"/>
      <c r="P242" s="87"/>
      <c r="Q242" s="87"/>
      <c r="R242" s="87"/>
      <c r="S242" s="87"/>
      <c r="T242" s="88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168</v>
      </c>
      <c r="AU242" s="19" t="s">
        <v>85</v>
      </c>
    </row>
    <row r="243" s="2" customFormat="1" ht="16.5" customHeight="1">
      <c r="A243" s="40"/>
      <c r="B243" s="41"/>
      <c r="C243" s="271" t="s">
        <v>384</v>
      </c>
      <c r="D243" s="271" t="s">
        <v>250</v>
      </c>
      <c r="E243" s="272" t="s">
        <v>1179</v>
      </c>
      <c r="F243" s="273" t="s">
        <v>1180</v>
      </c>
      <c r="G243" s="274" t="s">
        <v>550</v>
      </c>
      <c r="H243" s="275">
        <v>2</v>
      </c>
      <c r="I243" s="276"/>
      <c r="J243" s="277">
        <f>ROUND(I243*H243,2)</f>
        <v>0</v>
      </c>
      <c r="K243" s="273" t="s">
        <v>154</v>
      </c>
      <c r="L243" s="278"/>
      <c r="M243" s="279" t="s">
        <v>19</v>
      </c>
      <c r="N243" s="280" t="s">
        <v>48</v>
      </c>
      <c r="O243" s="87"/>
      <c r="P243" s="216">
        <f>O243*H243</f>
        <v>0</v>
      </c>
      <c r="Q243" s="216">
        <v>0.0028</v>
      </c>
      <c r="R243" s="216">
        <f>Q243*H243</f>
        <v>0.0055999999999999999</v>
      </c>
      <c r="S243" s="216">
        <v>0</v>
      </c>
      <c r="T243" s="217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8" t="s">
        <v>222</v>
      </c>
      <c r="AT243" s="218" t="s">
        <v>250</v>
      </c>
      <c r="AU243" s="218" t="s">
        <v>85</v>
      </c>
      <c r="AY243" s="19" t="s">
        <v>148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9" t="s">
        <v>155</v>
      </c>
      <c r="BK243" s="219">
        <f>ROUND(I243*H243,2)</f>
        <v>0</v>
      </c>
      <c r="BL243" s="19" t="s">
        <v>155</v>
      </c>
      <c r="BM243" s="218" t="s">
        <v>1181</v>
      </c>
    </row>
    <row r="244" s="2" customFormat="1">
      <c r="A244" s="40"/>
      <c r="B244" s="41"/>
      <c r="C244" s="42"/>
      <c r="D244" s="220" t="s">
        <v>157</v>
      </c>
      <c r="E244" s="42"/>
      <c r="F244" s="221" t="s">
        <v>1180</v>
      </c>
      <c r="G244" s="42"/>
      <c r="H244" s="42"/>
      <c r="I244" s="222"/>
      <c r="J244" s="42"/>
      <c r="K244" s="42"/>
      <c r="L244" s="46"/>
      <c r="M244" s="223"/>
      <c r="N244" s="224"/>
      <c r="O244" s="87"/>
      <c r="P244" s="87"/>
      <c r="Q244" s="87"/>
      <c r="R244" s="87"/>
      <c r="S244" s="87"/>
      <c r="T244" s="88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157</v>
      </c>
      <c r="AU244" s="19" t="s">
        <v>85</v>
      </c>
    </row>
    <row r="245" s="2" customFormat="1">
      <c r="A245" s="40"/>
      <c r="B245" s="41"/>
      <c r="C245" s="42"/>
      <c r="D245" s="220" t="s">
        <v>168</v>
      </c>
      <c r="E245" s="42"/>
      <c r="F245" s="238" t="s">
        <v>1182</v>
      </c>
      <c r="G245" s="42"/>
      <c r="H245" s="42"/>
      <c r="I245" s="222"/>
      <c r="J245" s="42"/>
      <c r="K245" s="42"/>
      <c r="L245" s="46"/>
      <c r="M245" s="223"/>
      <c r="N245" s="224"/>
      <c r="O245" s="87"/>
      <c r="P245" s="87"/>
      <c r="Q245" s="87"/>
      <c r="R245" s="87"/>
      <c r="S245" s="87"/>
      <c r="T245" s="88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168</v>
      </c>
      <c r="AU245" s="19" t="s">
        <v>85</v>
      </c>
    </row>
    <row r="246" s="2" customFormat="1" ht="16.5" customHeight="1">
      <c r="A246" s="40"/>
      <c r="B246" s="41"/>
      <c r="C246" s="271" t="s">
        <v>401</v>
      </c>
      <c r="D246" s="271" t="s">
        <v>250</v>
      </c>
      <c r="E246" s="272" t="s">
        <v>1183</v>
      </c>
      <c r="F246" s="273" t="s">
        <v>1184</v>
      </c>
      <c r="G246" s="274" t="s">
        <v>550</v>
      </c>
      <c r="H246" s="275">
        <v>2</v>
      </c>
      <c r="I246" s="276"/>
      <c r="J246" s="277">
        <f>ROUND(I246*H246,2)</f>
        <v>0</v>
      </c>
      <c r="K246" s="273" t="s">
        <v>154</v>
      </c>
      <c r="L246" s="278"/>
      <c r="M246" s="279" t="s">
        <v>19</v>
      </c>
      <c r="N246" s="280" t="s">
        <v>48</v>
      </c>
      <c r="O246" s="87"/>
      <c r="P246" s="216">
        <f>O246*H246</f>
        <v>0</v>
      </c>
      <c r="Q246" s="216">
        <v>0.00080000000000000004</v>
      </c>
      <c r="R246" s="216">
        <f>Q246*H246</f>
        <v>0.0016000000000000001</v>
      </c>
      <c r="S246" s="216">
        <v>0</v>
      </c>
      <c r="T246" s="217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8" t="s">
        <v>222</v>
      </c>
      <c r="AT246" s="218" t="s">
        <v>250</v>
      </c>
      <c r="AU246" s="218" t="s">
        <v>85</v>
      </c>
      <c r="AY246" s="19" t="s">
        <v>148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9" t="s">
        <v>155</v>
      </c>
      <c r="BK246" s="219">
        <f>ROUND(I246*H246,2)</f>
        <v>0</v>
      </c>
      <c r="BL246" s="19" t="s">
        <v>155</v>
      </c>
      <c r="BM246" s="218" t="s">
        <v>1185</v>
      </c>
    </row>
    <row r="247" s="2" customFormat="1">
      <c r="A247" s="40"/>
      <c r="B247" s="41"/>
      <c r="C247" s="42"/>
      <c r="D247" s="220" t="s">
        <v>157</v>
      </c>
      <c r="E247" s="42"/>
      <c r="F247" s="221" t="s">
        <v>1184</v>
      </c>
      <c r="G247" s="42"/>
      <c r="H247" s="42"/>
      <c r="I247" s="222"/>
      <c r="J247" s="42"/>
      <c r="K247" s="42"/>
      <c r="L247" s="46"/>
      <c r="M247" s="223"/>
      <c r="N247" s="224"/>
      <c r="O247" s="87"/>
      <c r="P247" s="87"/>
      <c r="Q247" s="87"/>
      <c r="R247" s="87"/>
      <c r="S247" s="87"/>
      <c r="T247" s="88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157</v>
      </c>
      <c r="AU247" s="19" t="s">
        <v>85</v>
      </c>
    </row>
    <row r="248" s="2" customFormat="1" ht="16.5" customHeight="1">
      <c r="A248" s="40"/>
      <c r="B248" s="41"/>
      <c r="C248" s="207" t="s">
        <v>412</v>
      </c>
      <c r="D248" s="207" t="s">
        <v>150</v>
      </c>
      <c r="E248" s="208" t="s">
        <v>441</v>
      </c>
      <c r="F248" s="209" t="s">
        <v>442</v>
      </c>
      <c r="G248" s="210" t="s">
        <v>443</v>
      </c>
      <c r="H248" s="211">
        <v>43.649999999999999</v>
      </c>
      <c r="I248" s="212"/>
      <c r="J248" s="213">
        <f>ROUND(I248*H248,2)</f>
        <v>0</v>
      </c>
      <c r="K248" s="209" t="s">
        <v>154</v>
      </c>
      <c r="L248" s="46"/>
      <c r="M248" s="214" t="s">
        <v>19</v>
      </c>
      <c r="N248" s="215" t="s">
        <v>48</v>
      </c>
      <c r="O248" s="87"/>
      <c r="P248" s="216">
        <f>O248*H248</f>
        <v>0</v>
      </c>
      <c r="Q248" s="216">
        <v>0.00044999999999999999</v>
      </c>
      <c r="R248" s="216">
        <f>Q248*H248</f>
        <v>0.0196425</v>
      </c>
      <c r="S248" s="216">
        <v>0</v>
      </c>
      <c r="T248" s="217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8" t="s">
        <v>155</v>
      </c>
      <c r="AT248" s="218" t="s">
        <v>150</v>
      </c>
      <c r="AU248" s="218" t="s">
        <v>85</v>
      </c>
      <c r="AY248" s="19" t="s">
        <v>148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9" t="s">
        <v>155</v>
      </c>
      <c r="BK248" s="219">
        <f>ROUND(I248*H248,2)</f>
        <v>0</v>
      </c>
      <c r="BL248" s="19" t="s">
        <v>155</v>
      </c>
      <c r="BM248" s="218" t="s">
        <v>1186</v>
      </c>
    </row>
    <row r="249" s="2" customFormat="1">
      <c r="A249" s="40"/>
      <c r="B249" s="41"/>
      <c r="C249" s="42"/>
      <c r="D249" s="220" t="s">
        <v>157</v>
      </c>
      <c r="E249" s="42"/>
      <c r="F249" s="221" t="s">
        <v>445</v>
      </c>
      <c r="G249" s="42"/>
      <c r="H249" s="42"/>
      <c r="I249" s="222"/>
      <c r="J249" s="42"/>
      <c r="K249" s="42"/>
      <c r="L249" s="46"/>
      <c r="M249" s="223"/>
      <c r="N249" s="224"/>
      <c r="O249" s="87"/>
      <c r="P249" s="87"/>
      <c r="Q249" s="87"/>
      <c r="R249" s="87"/>
      <c r="S249" s="87"/>
      <c r="T249" s="88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157</v>
      </c>
      <c r="AU249" s="19" t="s">
        <v>85</v>
      </c>
    </row>
    <row r="250" s="2" customFormat="1">
      <c r="A250" s="40"/>
      <c r="B250" s="41"/>
      <c r="C250" s="42"/>
      <c r="D250" s="225" t="s">
        <v>159</v>
      </c>
      <c r="E250" s="42"/>
      <c r="F250" s="226" t="s">
        <v>446</v>
      </c>
      <c r="G250" s="42"/>
      <c r="H250" s="42"/>
      <c r="I250" s="222"/>
      <c r="J250" s="42"/>
      <c r="K250" s="42"/>
      <c r="L250" s="46"/>
      <c r="M250" s="223"/>
      <c r="N250" s="224"/>
      <c r="O250" s="87"/>
      <c r="P250" s="87"/>
      <c r="Q250" s="87"/>
      <c r="R250" s="87"/>
      <c r="S250" s="87"/>
      <c r="T250" s="88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159</v>
      </c>
      <c r="AU250" s="19" t="s">
        <v>85</v>
      </c>
    </row>
    <row r="251" s="13" customFormat="1">
      <c r="A251" s="13"/>
      <c r="B251" s="227"/>
      <c r="C251" s="228"/>
      <c r="D251" s="220" t="s">
        <v>161</v>
      </c>
      <c r="E251" s="229" t="s">
        <v>19</v>
      </c>
      <c r="F251" s="230" t="s">
        <v>1187</v>
      </c>
      <c r="G251" s="228"/>
      <c r="H251" s="231">
        <v>4.3499999999999996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161</v>
      </c>
      <c r="AU251" s="237" t="s">
        <v>85</v>
      </c>
      <c r="AV251" s="13" t="s">
        <v>85</v>
      </c>
      <c r="AW251" s="13" t="s">
        <v>36</v>
      </c>
      <c r="AX251" s="13" t="s">
        <v>75</v>
      </c>
      <c r="AY251" s="237" t="s">
        <v>148</v>
      </c>
    </row>
    <row r="252" s="13" customFormat="1">
      <c r="A252" s="13"/>
      <c r="B252" s="227"/>
      <c r="C252" s="228"/>
      <c r="D252" s="220" t="s">
        <v>161</v>
      </c>
      <c r="E252" s="229" t="s">
        <v>19</v>
      </c>
      <c r="F252" s="230" t="s">
        <v>1188</v>
      </c>
      <c r="G252" s="228"/>
      <c r="H252" s="231">
        <v>13.6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161</v>
      </c>
      <c r="AU252" s="237" t="s">
        <v>85</v>
      </c>
      <c r="AV252" s="13" t="s">
        <v>85</v>
      </c>
      <c r="AW252" s="13" t="s">
        <v>36</v>
      </c>
      <c r="AX252" s="13" t="s">
        <v>75</v>
      </c>
      <c r="AY252" s="237" t="s">
        <v>148</v>
      </c>
    </row>
    <row r="253" s="13" customFormat="1">
      <c r="A253" s="13"/>
      <c r="B253" s="227"/>
      <c r="C253" s="228"/>
      <c r="D253" s="220" t="s">
        <v>161</v>
      </c>
      <c r="E253" s="229" t="s">
        <v>19</v>
      </c>
      <c r="F253" s="230" t="s">
        <v>1189</v>
      </c>
      <c r="G253" s="228"/>
      <c r="H253" s="231">
        <v>12.699999999999999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161</v>
      </c>
      <c r="AU253" s="237" t="s">
        <v>85</v>
      </c>
      <c r="AV253" s="13" t="s">
        <v>85</v>
      </c>
      <c r="AW253" s="13" t="s">
        <v>36</v>
      </c>
      <c r="AX253" s="13" t="s">
        <v>75</v>
      </c>
      <c r="AY253" s="237" t="s">
        <v>148</v>
      </c>
    </row>
    <row r="254" s="13" customFormat="1">
      <c r="A254" s="13"/>
      <c r="B254" s="227"/>
      <c r="C254" s="228"/>
      <c r="D254" s="220" t="s">
        <v>161</v>
      </c>
      <c r="E254" s="229" t="s">
        <v>19</v>
      </c>
      <c r="F254" s="230" t="s">
        <v>1190</v>
      </c>
      <c r="G254" s="228"/>
      <c r="H254" s="231">
        <v>12.699999999999999</v>
      </c>
      <c r="I254" s="232"/>
      <c r="J254" s="228"/>
      <c r="K254" s="228"/>
      <c r="L254" s="233"/>
      <c r="M254" s="234"/>
      <c r="N254" s="235"/>
      <c r="O254" s="235"/>
      <c r="P254" s="235"/>
      <c r="Q254" s="235"/>
      <c r="R254" s="235"/>
      <c r="S254" s="235"/>
      <c r="T254" s="23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7" t="s">
        <v>161</v>
      </c>
      <c r="AU254" s="237" t="s">
        <v>85</v>
      </c>
      <c r="AV254" s="13" t="s">
        <v>85</v>
      </c>
      <c r="AW254" s="13" t="s">
        <v>36</v>
      </c>
      <c r="AX254" s="13" t="s">
        <v>75</v>
      </c>
      <c r="AY254" s="237" t="s">
        <v>148</v>
      </c>
    </row>
    <row r="255" s="13" customFormat="1">
      <c r="A255" s="13"/>
      <c r="B255" s="227"/>
      <c r="C255" s="228"/>
      <c r="D255" s="220" t="s">
        <v>161</v>
      </c>
      <c r="E255" s="229" t="s">
        <v>19</v>
      </c>
      <c r="F255" s="230" t="s">
        <v>1191</v>
      </c>
      <c r="G255" s="228"/>
      <c r="H255" s="231">
        <v>0.29999999999999999</v>
      </c>
      <c r="I255" s="232"/>
      <c r="J255" s="228"/>
      <c r="K255" s="228"/>
      <c r="L255" s="233"/>
      <c r="M255" s="234"/>
      <c r="N255" s="235"/>
      <c r="O255" s="235"/>
      <c r="P255" s="235"/>
      <c r="Q255" s="235"/>
      <c r="R255" s="235"/>
      <c r="S255" s="235"/>
      <c r="T255" s="23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7" t="s">
        <v>161</v>
      </c>
      <c r="AU255" s="237" t="s">
        <v>85</v>
      </c>
      <c r="AV255" s="13" t="s">
        <v>85</v>
      </c>
      <c r="AW255" s="13" t="s">
        <v>36</v>
      </c>
      <c r="AX255" s="13" t="s">
        <v>75</v>
      </c>
      <c r="AY255" s="237" t="s">
        <v>148</v>
      </c>
    </row>
    <row r="256" s="14" customFormat="1">
      <c r="A256" s="14"/>
      <c r="B256" s="239"/>
      <c r="C256" s="240"/>
      <c r="D256" s="220" t="s">
        <v>161</v>
      </c>
      <c r="E256" s="241" t="s">
        <v>19</v>
      </c>
      <c r="F256" s="242" t="s">
        <v>181</v>
      </c>
      <c r="G256" s="240"/>
      <c r="H256" s="243">
        <v>43.649999999999999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9" t="s">
        <v>161</v>
      </c>
      <c r="AU256" s="249" t="s">
        <v>85</v>
      </c>
      <c r="AV256" s="14" t="s">
        <v>155</v>
      </c>
      <c r="AW256" s="14" t="s">
        <v>36</v>
      </c>
      <c r="AX256" s="14" t="s">
        <v>83</v>
      </c>
      <c r="AY256" s="249" t="s">
        <v>148</v>
      </c>
    </row>
    <row r="257" s="12" customFormat="1" ht="22.8" customHeight="1">
      <c r="A257" s="12"/>
      <c r="B257" s="191"/>
      <c r="C257" s="192"/>
      <c r="D257" s="193" t="s">
        <v>74</v>
      </c>
      <c r="E257" s="205" t="s">
        <v>155</v>
      </c>
      <c r="F257" s="205" t="s">
        <v>448</v>
      </c>
      <c r="G257" s="192"/>
      <c r="H257" s="192"/>
      <c r="I257" s="195"/>
      <c r="J257" s="206">
        <f>BK257</f>
        <v>0</v>
      </c>
      <c r="K257" s="192"/>
      <c r="L257" s="197"/>
      <c r="M257" s="198"/>
      <c r="N257" s="199"/>
      <c r="O257" s="199"/>
      <c r="P257" s="200">
        <f>SUM(P258:P278)</f>
        <v>0</v>
      </c>
      <c r="Q257" s="199"/>
      <c r="R257" s="200">
        <f>SUM(R258:R278)</f>
        <v>1108.6980922800001</v>
      </c>
      <c r="S257" s="199"/>
      <c r="T257" s="201">
        <f>SUM(T258:T278)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2" t="s">
        <v>83</v>
      </c>
      <c r="AT257" s="203" t="s">
        <v>74</v>
      </c>
      <c r="AU257" s="203" t="s">
        <v>83</v>
      </c>
      <c r="AY257" s="202" t="s">
        <v>148</v>
      </c>
      <c r="BK257" s="204">
        <f>SUM(BK258:BK278)</f>
        <v>0</v>
      </c>
    </row>
    <row r="258" s="2" customFormat="1" ht="16.5" customHeight="1">
      <c r="A258" s="40"/>
      <c r="B258" s="41"/>
      <c r="C258" s="207" t="s">
        <v>418</v>
      </c>
      <c r="D258" s="207" t="s">
        <v>150</v>
      </c>
      <c r="E258" s="208" t="s">
        <v>450</v>
      </c>
      <c r="F258" s="209" t="s">
        <v>451</v>
      </c>
      <c r="G258" s="210" t="s">
        <v>153</v>
      </c>
      <c r="H258" s="211">
        <v>406.536</v>
      </c>
      <c r="I258" s="212"/>
      <c r="J258" s="213">
        <f>ROUND(I258*H258,2)</f>
        <v>0</v>
      </c>
      <c r="K258" s="209" t="s">
        <v>154</v>
      </c>
      <c r="L258" s="46"/>
      <c r="M258" s="214" t="s">
        <v>19</v>
      </c>
      <c r="N258" s="215" t="s">
        <v>48</v>
      </c>
      <c r="O258" s="87"/>
      <c r="P258" s="216">
        <f>O258*H258</f>
        <v>0</v>
      </c>
      <c r="Q258" s="216">
        <v>0.22797999999999999</v>
      </c>
      <c r="R258" s="216">
        <f>Q258*H258</f>
        <v>92.682077280000001</v>
      </c>
      <c r="S258" s="216">
        <v>0</v>
      </c>
      <c r="T258" s="217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8" t="s">
        <v>155</v>
      </c>
      <c r="AT258" s="218" t="s">
        <v>150</v>
      </c>
      <c r="AU258" s="218" t="s">
        <v>85</v>
      </c>
      <c r="AY258" s="19" t="s">
        <v>148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9" t="s">
        <v>155</v>
      </c>
      <c r="BK258" s="219">
        <f>ROUND(I258*H258,2)</f>
        <v>0</v>
      </c>
      <c r="BL258" s="19" t="s">
        <v>155</v>
      </c>
      <c r="BM258" s="218" t="s">
        <v>1192</v>
      </c>
    </row>
    <row r="259" s="2" customFormat="1">
      <c r="A259" s="40"/>
      <c r="B259" s="41"/>
      <c r="C259" s="42"/>
      <c r="D259" s="220" t="s">
        <v>157</v>
      </c>
      <c r="E259" s="42"/>
      <c r="F259" s="221" t="s">
        <v>453</v>
      </c>
      <c r="G259" s="42"/>
      <c r="H259" s="42"/>
      <c r="I259" s="222"/>
      <c r="J259" s="42"/>
      <c r="K259" s="42"/>
      <c r="L259" s="46"/>
      <c r="M259" s="223"/>
      <c r="N259" s="224"/>
      <c r="O259" s="87"/>
      <c r="P259" s="87"/>
      <c r="Q259" s="87"/>
      <c r="R259" s="87"/>
      <c r="S259" s="87"/>
      <c r="T259" s="88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157</v>
      </c>
      <c r="AU259" s="19" t="s">
        <v>85</v>
      </c>
    </row>
    <row r="260" s="2" customFormat="1">
      <c r="A260" s="40"/>
      <c r="B260" s="41"/>
      <c r="C260" s="42"/>
      <c r="D260" s="225" t="s">
        <v>159</v>
      </c>
      <c r="E260" s="42"/>
      <c r="F260" s="226" t="s">
        <v>454</v>
      </c>
      <c r="G260" s="42"/>
      <c r="H260" s="42"/>
      <c r="I260" s="222"/>
      <c r="J260" s="42"/>
      <c r="K260" s="42"/>
      <c r="L260" s="46"/>
      <c r="M260" s="223"/>
      <c r="N260" s="224"/>
      <c r="O260" s="87"/>
      <c r="P260" s="87"/>
      <c r="Q260" s="87"/>
      <c r="R260" s="87"/>
      <c r="S260" s="87"/>
      <c r="T260" s="88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159</v>
      </c>
      <c r="AU260" s="19" t="s">
        <v>85</v>
      </c>
    </row>
    <row r="261" s="13" customFormat="1">
      <c r="A261" s="13"/>
      <c r="B261" s="227"/>
      <c r="C261" s="228"/>
      <c r="D261" s="220" t="s">
        <v>161</v>
      </c>
      <c r="E261" s="229" t="s">
        <v>19</v>
      </c>
      <c r="F261" s="230" t="s">
        <v>1193</v>
      </c>
      <c r="G261" s="228"/>
      <c r="H261" s="231">
        <v>171.83600000000001</v>
      </c>
      <c r="I261" s="232"/>
      <c r="J261" s="228"/>
      <c r="K261" s="228"/>
      <c r="L261" s="233"/>
      <c r="M261" s="234"/>
      <c r="N261" s="235"/>
      <c r="O261" s="235"/>
      <c r="P261" s="235"/>
      <c r="Q261" s="235"/>
      <c r="R261" s="235"/>
      <c r="S261" s="235"/>
      <c r="T261" s="236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7" t="s">
        <v>161</v>
      </c>
      <c r="AU261" s="237" t="s">
        <v>85</v>
      </c>
      <c r="AV261" s="13" t="s">
        <v>85</v>
      </c>
      <c r="AW261" s="13" t="s">
        <v>36</v>
      </c>
      <c r="AX261" s="13" t="s">
        <v>75</v>
      </c>
      <c r="AY261" s="237" t="s">
        <v>148</v>
      </c>
    </row>
    <row r="262" s="13" customFormat="1">
      <c r="A262" s="13"/>
      <c r="B262" s="227"/>
      <c r="C262" s="228"/>
      <c r="D262" s="220" t="s">
        <v>161</v>
      </c>
      <c r="E262" s="229" t="s">
        <v>19</v>
      </c>
      <c r="F262" s="230" t="s">
        <v>1194</v>
      </c>
      <c r="G262" s="228"/>
      <c r="H262" s="231">
        <v>94.069999999999993</v>
      </c>
      <c r="I262" s="232"/>
      <c r="J262" s="228"/>
      <c r="K262" s="228"/>
      <c r="L262" s="233"/>
      <c r="M262" s="234"/>
      <c r="N262" s="235"/>
      <c r="O262" s="235"/>
      <c r="P262" s="235"/>
      <c r="Q262" s="235"/>
      <c r="R262" s="235"/>
      <c r="S262" s="235"/>
      <c r="T262" s="23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7" t="s">
        <v>161</v>
      </c>
      <c r="AU262" s="237" t="s">
        <v>85</v>
      </c>
      <c r="AV262" s="13" t="s">
        <v>85</v>
      </c>
      <c r="AW262" s="13" t="s">
        <v>36</v>
      </c>
      <c r="AX262" s="13" t="s">
        <v>75</v>
      </c>
      <c r="AY262" s="237" t="s">
        <v>148</v>
      </c>
    </row>
    <row r="263" s="13" customFormat="1">
      <c r="A263" s="13"/>
      <c r="B263" s="227"/>
      <c r="C263" s="228"/>
      <c r="D263" s="220" t="s">
        <v>161</v>
      </c>
      <c r="E263" s="229" t="s">
        <v>19</v>
      </c>
      <c r="F263" s="230" t="s">
        <v>1195</v>
      </c>
      <c r="G263" s="228"/>
      <c r="H263" s="231">
        <v>130.99500000000001</v>
      </c>
      <c r="I263" s="232"/>
      <c r="J263" s="228"/>
      <c r="K263" s="228"/>
      <c r="L263" s="233"/>
      <c r="M263" s="234"/>
      <c r="N263" s="235"/>
      <c r="O263" s="235"/>
      <c r="P263" s="235"/>
      <c r="Q263" s="235"/>
      <c r="R263" s="235"/>
      <c r="S263" s="235"/>
      <c r="T263" s="236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7" t="s">
        <v>161</v>
      </c>
      <c r="AU263" s="237" t="s">
        <v>85</v>
      </c>
      <c r="AV263" s="13" t="s">
        <v>85</v>
      </c>
      <c r="AW263" s="13" t="s">
        <v>36</v>
      </c>
      <c r="AX263" s="13" t="s">
        <v>75</v>
      </c>
      <c r="AY263" s="237" t="s">
        <v>148</v>
      </c>
    </row>
    <row r="264" s="13" customFormat="1">
      <c r="A264" s="13"/>
      <c r="B264" s="227"/>
      <c r="C264" s="228"/>
      <c r="D264" s="220" t="s">
        <v>161</v>
      </c>
      <c r="E264" s="229" t="s">
        <v>19</v>
      </c>
      <c r="F264" s="230" t="s">
        <v>1196</v>
      </c>
      <c r="G264" s="228"/>
      <c r="H264" s="231">
        <v>9.6349999999999998</v>
      </c>
      <c r="I264" s="232"/>
      <c r="J264" s="228"/>
      <c r="K264" s="228"/>
      <c r="L264" s="233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7" t="s">
        <v>161</v>
      </c>
      <c r="AU264" s="237" t="s">
        <v>85</v>
      </c>
      <c r="AV264" s="13" t="s">
        <v>85</v>
      </c>
      <c r="AW264" s="13" t="s">
        <v>36</v>
      </c>
      <c r="AX264" s="13" t="s">
        <v>75</v>
      </c>
      <c r="AY264" s="237" t="s">
        <v>148</v>
      </c>
    </row>
    <row r="265" s="14" customFormat="1">
      <c r="A265" s="14"/>
      <c r="B265" s="239"/>
      <c r="C265" s="240"/>
      <c r="D265" s="220" t="s">
        <v>161</v>
      </c>
      <c r="E265" s="241" t="s">
        <v>19</v>
      </c>
      <c r="F265" s="242" t="s">
        <v>181</v>
      </c>
      <c r="G265" s="240"/>
      <c r="H265" s="243">
        <v>406.536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9" t="s">
        <v>161</v>
      </c>
      <c r="AU265" s="249" t="s">
        <v>85</v>
      </c>
      <c r="AV265" s="14" t="s">
        <v>155</v>
      </c>
      <c r="AW265" s="14" t="s">
        <v>36</v>
      </c>
      <c r="AX265" s="14" t="s">
        <v>83</v>
      </c>
      <c r="AY265" s="249" t="s">
        <v>148</v>
      </c>
    </row>
    <row r="266" s="2" customFormat="1" ht="16.5" customHeight="1">
      <c r="A266" s="40"/>
      <c r="B266" s="41"/>
      <c r="C266" s="207" t="s">
        <v>427</v>
      </c>
      <c r="D266" s="207" t="s">
        <v>150</v>
      </c>
      <c r="E266" s="208" t="s">
        <v>485</v>
      </c>
      <c r="F266" s="209" t="s">
        <v>486</v>
      </c>
      <c r="G266" s="210" t="s">
        <v>174</v>
      </c>
      <c r="H266" s="211">
        <v>500.53500000000002</v>
      </c>
      <c r="I266" s="212"/>
      <c r="J266" s="213">
        <f>ROUND(I266*H266,2)</f>
        <v>0</v>
      </c>
      <c r="K266" s="209" t="s">
        <v>154</v>
      </c>
      <c r="L266" s="46"/>
      <c r="M266" s="214" t="s">
        <v>19</v>
      </c>
      <c r="N266" s="215" t="s">
        <v>48</v>
      </c>
      <c r="O266" s="87"/>
      <c r="P266" s="216">
        <f>O266*H266</f>
        <v>0</v>
      </c>
      <c r="Q266" s="216">
        <v>1.9967999999999999</v>
      </c>
      <c r="R266" s="216">
        <f>Q266*H266</f>
        <v>999.46828800000003</v>
      </c>
      <c r="S266" s="216">
        <v>0</v>
      </c>
      <c r="T266" s="217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8" t="s">
        <v>155</v>
      </c>
      <c r="AT266" s="218" t="s">
        <v>150</v>
      </c>
      <c r="AU266" s="218" t="s">
        <v>85</v>
      </c>
      <c r="AY266" s="19" t="s">
        <v>148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9" t="s">
        <v>155</v>
      </c>
      <c r="BK266" s="219">
        <f>ROUND(I266*H266,2)</f>
        <v>0</v>
      </c>
      <c r="BL266" s="19" t="s">
        <v>155</v>
      </c>
      <c r="BM266" s="218" t="s">
        <v>1197</v>
      </c>
    </row>
    <row r="267" s="2" customFormat="1">
      <c r="A267" s="40"/>
      <c r="B267" s="41"/>
      <c r="C267" s="42"/>
      <c r="D267" s="220" t="s">
        <v>157</v>
      </c>
      <c r="E267" s="42"/>
      <c r="F267" s="221" t="s">
        <v>488</v>
      </c>
      <c r="G267" s="42"/>
      <c r="H267" s="42"/>
      <c r="I267" s="222"/>
      <c r="J267" s="42"/>
      <c r="K267" s="42"/>
      <c r="L267" s="46"/>
      <c r="M267" s="223"/>
      <c r="N267" s="224"/>
      <c r="O267" s="87"/>
      <c r="P267" s="87"/>
      <c r="Q267" s="87"/>
      <c r="R267" s="87"/>
      <c r="S267" s="87"/>
      <c r="T267" s="88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157</v>
      </c>
      <c r="AU267" s="19" t="s">
        <v>85</v>
      </c>
    </row>
    <row r="268" s="2" customFormat="1">
      <c r="A268" s="40"/>
      <c r="B268" s="41"/>
      <c r="C268" s="42"/>
      <c r="D268" s="225" t="s">
        <v>159</v>
      </c>
      <c r="E268" s="42"/>
      <c r="F268" s="226" t="s">
        <v>489</v>
      </c>
      <c r="G268" s="42"/>
      <c r="H268" s="42"/>
      <c r="I268" s="222"/>
      <c r="J268" s="42"/>
      <c r="K268" s="42"/>
      <c r="L268" s="46"/>
      <c r="M268" s="223"/>
      <c r="N268" s="224"/>
      <c r="O268" s="87"/>
      <c r="P268" s="87"/>
      <c r="Q268" s="87"/>
      <c r="R268" s="87"/>
      <c r="S268" s="87"/>
      <c r="T268" s="88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159</v>
      </c>
      <c r="AU268" s="19" t="s">
        <v>85</v>
      </c>
    </row>
    <row r="269" s="13" customFormat="1">
      <c r="A269" s="13"/>
      <c r="B269" s="227"/>
      <c r="C269" s="228"/>
      <c r="D269" s="220" t="s">
        <v>161</v>
      </c>
      <c r="E269" s="229" t="s">
        <v>19</v>
      </c>
      <c r="F269" s="230" t="s">
        <v>1198</v>
      </c>
      <c r="G269" s="228"/>
      <c r="H269" s="231">
        <v>147.987</v>
      </c>
      <c r="I269" s="232"/>
      <c r="J269" s="228"/>
      <c r="K269" s="228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161</v>
      </c>
      <c r="AU269" s="237" t="s">
        <v>85</v>
      </c>
      <c r="AV269" s="13" t="s">
        <v>85</v>
      </c>
      <c r="AW269" s="13" t="s">
        <v>36</v>
      </c>
      <c r="AX269" s="13" t="s">
        <v>75</v>
      </c>
      <c r="AY269" s="237" t="s">
        <v>148</v>
      </c>
    </row>
    <row r="270" s="13" customFormat="1">
      <c r="A270" s="13"/>
      <c r="B270" s="227"/>
      <c r="C270" s="228"/>
      <c r="D270" s="220" t="s">
        <v>161</v>
      </c>
      <c r="E270" s="229" t="s">
        <v>19</v>
      </c>
      <c r="F270" s="230" t="s">
        <v>1199</v>
      </c>
      <c r="G270" s="228"/>
      <c r="H270" s="231">
        <v>352.548</v>
      </c>
      <c r="I270" s="232"/>
      <c r="J270" s="228"/>
      <c r="K270" s="228"/>
      <c r="L270" s="233"/>
      <c r="M270" s="234"/>
      <c r="N270" s="235"/>
      <c r="O270" s="235"/>
      <c r="P270" s="235"/>
      <c r="Q270" s="235"/>
      <c r="R270" s="235"/>
      <c r="S270" s="235"/>
      <c r="T270" s="23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7" t="s">
        <v>161</v>
      </c>
      <c r="AU270" s="237" t="s">
        <v>85</v>
      </c>
      <c r="AV270" s="13" t="s">
        <v>85</v>
      </c>
      <c r="AW270" s="13" t="s">
        <v>36</v>
      </c>
      <c r="AX270" s="13" t="s">
        <v>75</v>
      </c>
      <c r="AY270" s="237" t="s">
        <v>148</v>
      </c>
    </row>
    <row r="271" s="14" customFormat="1">
      <c r="A271" s="14"/>
      <c r="B271" s="239"/>
      <c r="C271" s="240"/>
      <c r="D271" s="220" t="s">
        <v>161</v>
      </c>
      <c r="E271" s="241" t="s">
        <v>19</v>
      </c>
      <c r="F271" s="242" t="s">
        <v>181</v>
      </c>
      <c r="G271" s="240"/>
      <c r="H271" s="243">
        <v>500.53500000000002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9" t="s">
        <v>161</v>
      </c>
      <c r="AU271" s="249" t="s">
        <v>85</v>
      </c>
      <c r="AV271" s="14" t="s">
        <v>155</v>
      </c>
      <c r="AW271" s="14" t="s">
        <v>36</v>
      </c>
      <c r="AX271" s="14" t="s">
        <v>83</v>
      </c>
      <c r="AY271" s="249" t="s">
        <v>148</v>
      </c>
    </row>
    <row r="272" s="2" customFormat="1" ht="16.5" customHeight="1">
      <c r="A272" s="40"/>
      <c r="B272" s="41"/>
      <c r="C272" s="207" t="s">
        <v>434</v>
      </c>
      <c r="D272" s="207" t="s">
        <v>150</v>
      </c>
      <c r="E272" s="208" t="s">
        <v>1200</v>
      </c>
      <c r="F272" s="209" t="s">
        <v>1201</v>
      </c>
      <c r="G272" s="210" t="s">
        <v>153</v>
      </c>
      <c r="H272" s="211">
        <v>20.100000000000001</v>
      </c>
      <c r="I272" s="212"/>
      <c r="J272" s="213">
        <f>ROUND(I272*H272,2)</f>
        <v>0</v>
      </c>
      <c r="K272" s="209" t="s">
        <v>154</v>
      </c>
      <c r="L272" s="46"/>
      <c r="M272" s="214" t="s">
        <v>19</v>
      </c>
      <c r="N272" s="215" t="s">
        <v>48</v>
      </c>
      <c r="O272" s="87"/>
      <c r="P272" s="216">
        <f>O272*H272</f>
        <v>0</v>
      </c>
      <c r="Q272" s="216">
        <v>0.82326999999999995</v>
      </c>
      <c r="R272" s="216">
        <f>Q272*H272</f>
        <v>16.547727000000002</v>
      </c>
      <c r="S272" s="216">
        <v>0</v>
      </c>
      <c r="T272" s="217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8" t="s">
        <v>155</v>
      </c>
      <c r="AT272" s="218" t="s">
        <v>150</v>
      </c>
      <c r="AU272" s="218" t="s">
        <v>85</v>
      </c>
      <c r="AY272" s="19" t="s">
        <v>148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9" t="s">
        <v>155</v>
      </c>
      <c r="BK272" s="219">
        <f>ROUND(I272*H272,2)</f>
        <v>0</v>
      </c>
      <c r="BL272" s="19" t="s">
        <v>155</v>
      </c>
      <c r="BM272" s="218" t="s">
        <v>1202</v>
      </c>
    </row>
    <row r="273" s="2" customFormat="1">
      <c r="A273" s="40"/>
      <c r="B273" s="41"/>
      <c r="C273" s="42"/>
      <c r="D273" s="220" t="s">
        <v>157</v>
      </c>
      <c r="E273" s="42"/>
      <c r="F273" s="221" t="s">
        <v>1203</v>
      </c>
      <c r="G273" s="42"/>
      <c r="H273" s="42"/>
      <c r="I273" s="222"/>
      <c r="J273" s="42"/>
      <c r="K273" s="42"/>
      <c r="L273" s="46"/>
      <c r="M273" s="223"/>
      <c r="N273" s="224"/>
      <c r="O273" s="87"/>
      <c r="P273" s="87"/>
      <c r="Q273" s="87"/>
      <c r="R273" s="87"/>
      <c r="S273" s="87"/>
      <c r="T273" s="88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157</v>
      </c>
      <c r="AU273" s="19" t="s">
        <v>85</v>
      </c>
    </row>
    <row r="274" s="2" customFormat="1">
      <c r="A274" s="40"/>
      <c r="B274" s="41"/>
      <c r="C274" s="42"/>
      <c r="D274" s="225" t="s">
        <v>159</v>
      </c>
      <c r="E274" s="42"/>
      <c r="F274" s="226" t="s">
        <v>1204</v>
      </c>
      <c r="G274" s="42"/>
      <c r="H274" s="42"/>
      <c r="I274" s="222"/>
      <c r="J274" s="42"/>
      <c r="K274" s="42"/>
      <c r="L274" s="46"/>
      <c r="M274" s="223"/>
      <c r="N274" s="224"/>
      <c r="O274" s="87"/>
      <c r="P274" s="87"/>
      <c r="Q274" s="87"/>
      <c r="R274" s="87"/>
      <c r="S274" s="87"/>
      <c r="T274" s="88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159</v>
      </c>
      <c r="AU274" s="19" t="s">
        <v>85</v>
      </c>
    </row>
    <row r="275" s="2" customFormat="1">
      <c r="A275" s="40"/>
      <c r="B275" s="41"/>
      <c r="C275" s="42"/>
      <c r="D275" s="220" t="s">
        <v>168</v>
      </c>
      <c r="E275" s="42"/>
      <c r="F275" s="238" t="s">
        <v>1205</v>
      </c>
      <c r="G275" s="42"/>
      <c r="H275" s="42"/>
      <c r="I275" s="222"/>
      <c r="J275" s="42"/>
      <c r="K275" s="42"/>
      <c r="L275" s="46"/>
      <c r="M275" s="223"/>
      <c r="N275" s="224"/>
      <c r="O275" s="87"/>
      <c r="P275" s="87"/>
      <c r="Q275" s="87"/>
      <c r="R275" s="87"/>
      <c r="S275" s="87"/>
      <c r="T275" s="88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168</v>
      </c>
      <c r="AU275" s="19" t="s">
        <v>85</v>
      </c>
    </row>
    <row r="276" s="13" customFormat="1">
      <c r="A276" s="13"/>
      <c r="B276" s="227"/>
      <c r="C276" s="228"/>
      <c r="D276" s="220" t="s">
        <v>161</v>
      </c>
      <c r="E276" s="229" t="s">
        <v>19</v>
      </c>
      <c r="F276" s="230" t="s">
        <v>1206</v>
      </c>
      <c r="G276" s="228"/>
      <c r="H276" s="231">
        <v>12.5</v>
      </c>
      <c r="I276" s="232"/>
      <c r="J276" s="228"/>
      <c r="K276" s="228"/>
      <c r="L276" s="233"/>
      <c r="M276" s="234"/>
      <c r="N276" s="235"/>
      <c r="O276" s="235"/>
      <c r="P276" s="235"/>
      <c r="Q276" s="235"/>
      <c r="R276" s="235"/>
      <c r="S276" s="235"/>
      <c r="T276" s="236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7" t="s">
        <v>161</v>
      </c>
      <c r="AU276" s="237" t="s">
        <v>85</v>
      </c>
      <c r="AV276" s="13" t="s">
        <v>85</v>
      </c>
      <c r="AW276" s="13" t="s">
        <v>36</v>
      </c>
      <c r="AX276" s="13" t="s">
        <v>75</v>
      </c>
      <c r="AY276" s="237" t="s">
        <v>148</v>
      </c>
    </row>
    <row r="277" s="13" customFormat="1">
      <c r="A277" s="13"/>
      <c r="B277" s="227"/>
      <c r="C277" s="228"/>
      <c r="D277" s="220" t="s">
        <v>161</v>
      </c>
      <c r="E277" s="229" t="s">
        <v>19</v>
      </c>
      <c r="F277" s="230" t="s">
        <v>1207</v>
      </c>
      <c r="G277" s="228"/>
      <c r="H277" s="231">
        <v>7.5999999999999996</v>
      </c>
      <c r="I277" s="232"/>
      <c r="J277" s="228"/>
      <c r="K277" s="228"/>
      <c r="L277" s="233"/>
      <c r="M277" s="234"/>
      <c r="N277" s="235"/>
      <c r="O277" s="235"/>
      <c r="P277" s="235"/>
      <c r="Q277" s="235"/>
      <c r="R277" s="235"/>
      <c r="S277" s="235"/>
      <c r="T277" s="23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7" t="s">
        <v>161</v>
      </c>
      <c r="AU277" s="237" t="s">
        <v>85</v>
      </c>
      <c r="AV277" s="13" t="s">
        <v>85</v>
      </c>
      <c r="AW277" s="13" t="s">
        <v>36</v>
      </c>
      <c r="AX277" s="13" t="s">
        <v>75</v>
      </c>
      <c r="AY277" s="237" t="s">
        <v>148</v>
      </c>
    </row>
    <row r="278" s="14" customFormat="1">
      <c r="A278" s="14"/>
      <c r="B278" s="239"/>
      <c r="C278" s="240"/>
      <c r="D278" s="220" t="s">
        <v>161</v>
      </c>
      <c r="E278" s="241" t="s">
        <v>19</v>
      </c>
      <c r="F278" s="242" t="s">
        <v>181</v>
      </c>
      <c r="G278" s="240"/>
      <c r="H278" s="243">
        <v>20.100000000000001</v>
      </c>
      <c r="I278" s="244"/>
      <c r="J278" s="240"/>
      <c r="K278" s="240"/>
      <c r="L278" s="245"/>
      <c r="M278" s="246"/>
      <c r="N278" s="247"/>
      <c r="O278" s="247"/>
      <c r="P278" s="247"/>
      <c r="Q278" s="247"/>
      <c r="R278" s="247"/>
      <c r="S278" s="247"/>
      <c r="T278" s="248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9" t="s">
        <v>161</v>
      </c>
      <c r="AU278" s="249" t="s">
        <v>85</v>
      </c>
      <c r="AV278" s="14" t="s">
        <v>155</v>
      </c>
      <c r="AW278" s="14" t="s">
        <v>36</v>
      </c>
      <c r="AX278" s="14" t="s">
        <v>83</v>
      </c>
      <c r="AY278" s="249" t="s">
        <v>148</v>
      </c>
    </row>
    <row r="279" s="12" customFormat="1" ht="22.8" customHeight="1">
      <c r="A279" s="12"/>
      <c r="B279" s="191"/>
      <c r="C279" s="192"/>
      <c r="D279" s="193" t="s">
        <v>74</v>
      </c>
      <c r="E279" s="205" t="s">
        <v>222</v>
      </c>
      <c r="F279" s="205" t="s">
        <v>521</v>
      </c>
      <c r="G279" s="192"/>
      <c r="H279" s="192"/>
      <c r="I279" s="195"/>
      <c r="J279" s="206">
        <f>BK279</f>
        <v>0</v>
      </c>
      <c r="K279" s="192"/>
      <c r="L279" s="197"/>
      <c r="M279" s="198"/>
      <c r="N279" s="199"/>
      <c r="O279" s="199"/>
      <c r="P279" s="200">
        <f>SUM(P280:P302)</f>
        <v>0</v>
      </c>
      <c r="Q279" s="199"/>
      <c r="R279" s="200">
        <f>SUM(R280:R302)</f>
        <v>24.696999999999999</v>
      </c>
      <c r="S279" s="199"/>
      <c r="T279" s="201">
        <f>SUM(T280:T302)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02" t="s">
        <v>83</v>
      </c>
      <c r="AT279" s="203" t="s">
        <v>74</v>
      </c>
      <c r="AU279" s="203" t="s">
        <v>83</v>
      </c>
      <c r="AY279" s="202" t="s">
        <v>148</v>
      </c>
      <c r="BK279" s="204">
        <f>SUM(BK280:BK302)</f>
        <v>0</v>
      </c>
    </row>
    <row r="280" s="2" customFormat="1" ht="16.5" customHeight="1">
      <c r="A280" s="40"/>
      <c r="B280" s="41"/>
      <c r="C280" s="207" t="s">
        <v>440</v>
      </c>
      <c r="D280" s="207" t="s">
        <v>150</v>
      </c>
      <c r="E280" s="208" t="s">
        <v>1208</v>
      </c>
      <c r="F280" s="209" t="s">
        <v>1209</v>
      </c>
      <c r="G280" s="210" t="s">
        <v>443</v>
      </c>
      <c r="H280" s="211">
        <v>110</v>
      </c>
      <c r="I280" s="212"/>
      <c r="J280" s="213">
        <f>ROUND(I280*H280,2)</f>
        <v>0</v>
      </c>
      <c r="K280" s="209" t="s">
        <v>154</v>
      </c>
      <c r="L280" s="46"/>
      <c r="M280" s="214" t="s">
        <v>19</v>
      </c>
      <c r="N280" s="215" t="s">
        <v>48</v>
      </c>
      <c r="O280" s="87"/>
      <c r="P280" s="216">
        <f>O280*H280</f>
        <v>0</v>
      </c>
      <c r="Q280" s="216">
        <v>6.0000000000000002E-05</v>
      </c>
      <c r="R280" s="216">
        <f>Q280*H280</f>
        <v>0.0066</v>
      </c>
      <c r="S280" s="216">
        <v>0</v>
      </c>
      <c r="T280" s="217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8" t="s">
        <v>155</v>
      </c>
      <c r="AT280" s="218" t="s">
        <v>150</v>
      </c>
      <c r="AU280" s="218" t="s">
        <v>85</v>
      </c>
      <c r="AY280" s="19" t="s">
        <v>148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9" t="s">
        <v>155</v>
      </c>
      <c r="BK280" s="219">
        <f>ROUND(I280*H280,2)</f>
        <v>0</v>
      </c>
      <c r="BL280" s="19" t="s">
        <v>155</v>
      </c>
      <c r="BM280" s="218" t="s">
        <v>1210</v>
      </c>
    </row>
    <row r="281" s="2" customFormat="1">
      <c r="A281" s="40"/>
      <c r="B281" s="41"/>
      <c r="C281" s="42"/>
      <c r="D281" s="220" t="s">
        <v>157</v>
      </c>
      <c r="E281" s="42"/>
      <c r="F281" s="221" t="s">
        <v>1211</v>
      </c>
      <c r="G281" s="42"/>
      <c r="H281" s="42"/>
      <c r="I281" s="222"/>
      <c r="J281" s="42"/>
      <c r="K281" s="42"/>
      <c r="L281" s="46"/>
      <c r="M281" s="223"/>
      <c r="N281" s="224"/>
      <c r="O281" s="87"/>
      <c r="P281" s="87"/>
      <c r="Q281" s="87"/>
      <c r="R281" s="87"/>
      <c r="S281" s="87"/>
      <c r="T281" s="88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157</v>
      </c>
      <c r="AU281" s="19" t="s">
        <v>85</v>
      </c>
    </row>
    <row r="282" s="2" customFormat="1">
      <c r="A282" s="40"/>
      <c r="B282" s="41"/>
      <c r="C282" s="42"/>
      <c r="D282" s="225" t="s">
        <v>159</v>
      </c>
      <c r="E282" s="42"/>
      <c r="F282" s="226" t="s">
        <v>1212</v>
      </c>
      <c r="G282" s="42"/>
      <c r="H282" s="42"/>
      <c r="I282" s="222"/>
      <c r="J282" s="42"/>
      <c r="K282" s="42"/>
      <c r="L282" s="46"/>
      <c r="M282" s="223"/>
      <c r="N282" s="224"/>
      <c r="O282" s="87"/>
      <c r="P282" s="87"/>
      <c r="Q282" s="87"/>
      <c r="R282" s="87"/>
      <c r="S282" s="87"/>
      <c r="T282" s="88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159</v>
      </c>
      <c r="AU282" s="19" t="s">
        <v>85</v>
      </c>
    </row>
    <row r="283" s="2" customFormat="1">
      <c r="A283" s="40"/>
      <c r="B283" s="41"/>
      <c r="C283" s="42"/>
      <c r="D283" s="220" t="s">
        <v>168</v>
      </c>
      <c r="E283" s="42"/>
      <c r="F283" s="238" t="s">
        <v>1213</v>
      </c>
      <c r="G283" s="42"/>
      <c r="H283" s="42"/>
      <c r="I283" s="222"/>
      <c r="J283" s="42"/>
      <c r="K283" s="42"/>
      <c r="L283" s="46"/>
      <c r="M283" s="223"/>
      <c r="N283" s="224"/>
      <c r="O283" s="87"/>
      <c r="P283" s="87"/>
      <c r="Q283" s="87"/>
      <c r="R283" s="87"/>
      <c r="S283" s="87"/>
      <c r="T283" s="88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168</v>
      </c>
      <c r="AU283" s="19" t="s">
        <v>85</v>
      </c>
    </row>
    <row r="284" s="2" customFormat="1" ht="16.5" customHeight="1">
      <c r="A284" s="40"/>
      <c r="B284" s="41"/>
      <c r="C284" s="271" t="s">
        <v>449</v>
      </c>
      <c r="D284" s="271" t="s">
        <v>250</v>
      </c>
      <c r="E284" s="272" t="s">
        <v>1214</v>
      </c>
      <c r="F284" s="273" t="s">
        <v>1215</v>
      </c>
      <c r="G284" s="274" t="s">
        <v>443</v>
      </c>
      <c r="H284" s="275">
        <v>110</v>
      </c>
      <c r="I284" s="276"/>
      <c r="J284" s="277">
        <f>ROUND(I284*H284,2)</f>
        <v>0</v>
      </c>
      <c r="K284" s="273" t="s">
        <v>154</v>
      </c>
      <c r="L284" s="278"/>
      <c r="M284" s="279" t="s">
        <v>19</v>
      </c>
      <c r="N284" s="280" t="s">
        <v>48</v>
      </c>
      <c r="O284" s="87"/>
      <c r="P284" s="216">
        <f>O284*H284</f>
        <v>0</v>
      </c>
      <c r="Q284" s="216">
        <v>0.050000000000000003</v>
      </c>
      <c r="R284" s="216">
        <f>Q284*H284</f>
        <v>5.5</v>
      </c>
      <c r="S284" s="216">
        <v>0</v>
      </c>
      <c r="T284" s="217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8" t="s">
        <v>222</v>
      </c>
      <c r="AT284" s="218" t="s">
        <v>250</v>
      </c>
      <c r="AU284" s="218" t="s">
        <v>85</v>
      </c>
      <c r="AY284" s="19" t="s">
        <v>148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19" t="s">
        <v>155</v>
      </c>
      <c r="BK284" s="219">
        <f>ROUND(I284*H284,2)</f>
        <v>0</v>
      </c>
      <c r="BL284" s="19" t="s">
        <v>155</v>
      </c>
      <c r="BM284" s="218" t="s">
        <v>1216</v>
      </c>
    </row>
    <row r="285" s="2" customFormat="1">
      <c r="A285" s="40"/>
      <c r="B285" s="41"/>
      <c r="C285" s="42"/>
      <c r="D285" s="220" t="s">
        <v>157</v>
      </c>
      <c r="E285" s="42"/>
      <c r="F285" s="221" t="s">
        <v>1215</v>
      </c>
      <c r="G285" s="42"/>
      <c r="H285" s="42"/>
      <c r="I285" s="222"/>
      <c r="J285" s="42"/>
      <c r="K285" s="42"/>
      <c r="L285" s="46"/>
      <c r="M285" s="223"/>
      <c r="N285" s="224"/>
      <c r="O285" s="87"/>
      <c r="P285" s="87"/>
      <c r="Q285" s="87"/>
      <c r="R285" s="87"/>
      <c r="S285" s="87"/>
      <c r="T285" s="88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157</v>
      </c>
      <c r="AU285" s="19" t="s">
        <v>85</v>
      </c>
    </row>
    <row r="286" s="2" customFormat="1" ht="16.5" customHeight="1">
      <c r="A286" s="40"/>
      <c r="B286" s="41"/>
      <c r="C286" s="207" t="s">
        <v>461</v>
      </c>
      <c r="D286" s="207" t="s">
        <v>150</v>
      </c>
      <c r="E286" s="208" t="s">
        <v>1217</v>
      </c>
      <c r="F286" s="209" t="s">
        <v>1218</v>
      </c>
      <c r="G286" s="210" t="s">
        <v>550</v>
      </c>
      <c r="H286" s="211">
        <v>2</v>
      </c>
      <c r="I286" s="212"/>
      <c r="J286" s="213">
        <f>ROUND(I286*H286,2)</f>
        <v>0</v>
      </c>
      <c r="K286" s="209" t="s">
        <v>154</v>
      </c>
      <c r="L286" s="46"/>
      <c r="M286" s="214" t="s">
        <v>19</v>
      </c>
      <c r="N286" s="215" t="s">
        <v>48</v>
      </c>
      <c r="O286" s="87"/>
      <c r="P286" s="216">
        <f>O286*H286</f>
        <v>0</v>
      </c>
      <c r="Q286" s="216">
        <v>0.039410000000000001</v>
      </c>
      <c r="R286" s="216">
        <f>Q286*H286</f>
        <v>0.078820000000000001</v>
      </c>
      <c r="S286" s="216">
        <v>0</v>
      </c>
      <c r="T286" s="217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8" t="s">
        <v>155</v>
      </c>
      <c r="AT286" s="218" t="s">
        <v>150</v>
      </c>
      <c r="AU286" s="218" t="s">
        <v>85</v>
      </c>
      <c r="AY286" s="19" t="s">
        <v>148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19" t="s">
        <v>155</v>
      </c>
      <c r="BK286" s="219">
        <f>ROUND(I286*H286,2)</f>
        <v>0</v>
      </c>
      <c r="BL286" s="19" t="s">
        <v>155</v>
      </c>
      <c r="BM286" s="218" t="s">
        <v>1219</v>
      </c>
    </row>
    <row r="287" s="2" customFormat="1">
      <c r="A287" s="40"/>
      <c r="B287" s="41"/>
      <c r="C287" s="42"/>
      <c r="D287" s="220" t="s">
        <v>157</v>
      </c>
      <c r="E287" s="42"/>
      <c r="F287" s="221" t="s">
        <v>1220</v>
      </c>
      <c r="G287" s="42"/>
      <c r="H287" s="42"/>
      <c r="I287" s="222"/>
      <c r="J287" s="42"/>
      <c r="K287" s="42"/>
      <c r="L287" s="46"/>
      <c r="M287" s="223"/>
      <c r="N287" s="224"/>
      <c r="O287" s="87"/>
      <c r="P287" s="87"/>
      <c r="Q287" s="87"/>
      <c r="R287" s="87"/>
      <c r="S287" s="87"/>
      <c r="T287" s="88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157</v>
      </c>
      <c r="AU287" s="19" t="s">
        <v>85</v>
      </c>
    </row>
    <row r="288" s="2" customFormat="1">
      <c r="A288" s="40"/>
      <c r="B288" s="41"/>
      <c r="C288" s="42"/>
      <c r="D288" s="225" t="s">
        <v>159</v>
      </c>
      <c r="E288" s="42"/>
      <c r="F288" s="226" t="s">
        <v>1221</v>
      </c>
      <c r="G288" s="42"/>
      <c r="H288" s="42"/>
      <c r="I288" s="222"/>
      <c r="J288" s="42"/>
      <c r="K288" s="42"/>
      <c r="L288" s="46"/>
      <c r="M288" s="223"/>
      <c r="N288" s="224"/>
      <c r="O288" s="87"/>
      <c r="P288" s="87"/>
      <c r="Q288" s="87"/>
      <c r="R288" s="87"/>
      <c r="S288" s="87"/>
      <c r="T288" s="88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159</v>
      </c>
      <c r="AU288" s="19" t="s">
        <v>85</v>
      </c>
    </row>
    <row r="289" s="2" customFormat="1" ht="16.5" customHeight="1">
      <c r="A289" s="40"/>
      <c r="B289" s="41"/>
      <c r="C289" s="271" t="s">
        <v>468</v>
      </c>
      <c r="D289" s="271" t="s">
        <v>250</v>
      </c>
      <c r="E289" s="272" t="s">
        <v>1222</v>
      </c>
      <c r="F289" s="273" t="s">
        <v>1223</v>
      </c>
      <c r="G289" s="274" t="s">
        <v>550</v>
      </c>
      <c r="H289" s="275">
        <v>2</v>
      </c>
      <c r="I289" s="276"/>
      <c r="J289" s="277">
        <f>ROUND(I289*H289,2)</f>
        <v>0</v>
      </c>
      <c r="K289" s="273" t="s">
        <v>19</v>
      </c>
      <c r="L289" s="278"/>
      <c r="M289" s="279" t="s">
        <v>19</v>
      </c>
      <c r="N289" s="280" t="s">
        <v>48</v>
      </c>
      <c r="O289" s="87"/>
      <c r="P289" s="216">
        <f>O289*H289</f>
        <v>0</v>
      </c>
      <c r="Q289" s="216">
        <v>0.34000000000000002</v>
      </c>
      <c r="R289" s="216">
        <f>Q289*H289</f>
        <v>0.68000000000000005</v>
      </c>
      <c r="S289" s="216">
        <v>0</v>
      </c>
      <c r="T289" s="217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8" t="s">
        <v>222</v>
      </c>
      <c r="AT289" s="218" t="s">
        <v>250</v>
      </c>
      <c r="AU289" s="218" t="s">
        <v>85</v>
      </c>
      <c r="AY289" s="19" t="s">
        <v>148</v>
      </c>
      <c r="BE289" s="219">
        <f>IF(N289="základní",J289,0)</f>
        <v>0</v>
      </c>
      <c r="BF289" s="219">
        <f>IF(N289="snížená",J289,0)</f>
        <v>0</v>
      </c>
      <c r="BG289" s="219">
        <f>IF(N289="zákl. přenesená",J289,0)</f>
        <v>0</v>
      </c>
      <c r="BH289" s="219">
        <f>IF(N289="sníž. přenesená",J289,0)</f>
        <v>0</v>
      </c>
      <c r="BI289" s="219">
        <f>IF(N289="nulová",J289,0)</f>
        <v>0</v>
      </c>
      <c r="BJ289" s="19" t="s">
        <v>155</v>
      </c>
      <c r="BK289" s="219">
        <f>ROUND(I289*H289,2)</f>
        <v>0</v>
      </c>
      <c r="BL289" s="19" t="s">
        <v>155</v>
      </c>
      <c r="BM289" s="218" t="s">
        <v>1224</v>
      </c>
    </row>
    <row r="290" s="2" customFormat="1">
      <c r="A290" s="40"/>
      <c r="B290" s="41"/>
      <c r="C290" s="42"/>
      <c r="D290" s="220" t="s">
        <v>157</v>
      </c>
      <c r="E290" s="42"/>
      <c r="F290" s="221" t="s">
        <v>1223</v>
      </c>
      <c r="G290" s="42"/>
      <c r="H290" s="42"/>
      <c r="I290" s="222"/>
      <c r="J290" s="42"/>
      <c r="K290" s="42"/>
      <c r="L290" s="46"/>
      <c r="M290" s="223"/>
      <c r="N290" s="224"/>
      <c r="O290" s="87"/>
      <c r="P290" s="87"/>
      <c r="Q290" s="87"/>
      <c r="R290" s="87"/>
      <c r="S290" s="87"/>
      <c r="T290" s="88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157</v>
      </c>
      <c r="AU290" s="19" t="s">
        <v>85</v>
      </c>
    </row>
    <row r="291" s="2" customFormat="1" ht="16.5" customHeight="1">
      <c r="A291" s="40"/>
      <c r="B291" s="41"/>
      <c r="C291" s="207" t="s">
        <v>478</v>
      </c>
      <c r="D291" s="207" t="s">
        <v>150</v>
      </c>
      <c r="E291" s="208" t="s">
        <v>1225</v>
      </c>
      <c r="F291" s="209" t="s">
        <v>1226</v>
      </c>
      <c r="G291" s="210" t="s">
        <v>550</v>
      </c>
      <c r="H291" s="211">
        <v>2</v>
      </c>
      <c r="I291" s="212"/>
      <c r="J291" s="213">
        <f>ROUND(I291*H291,2)</f>
        <v>0</v>
      </c>
      <c r="K291" s="209" t="s">
        <v>154</v>
      </c>
      <c r="L291" s="46"/>
      <c r="M291" s="214" t="s">
        <v>19</v>
      </c>
      <c r="N291" s="215" t="s">
        <v>48</v>
      </c>
      <c r="O291" s="87"/>
      <c r="P291" s="216">
        <f>O291*H291</f>
        <v>0</v>
      </c>
      <c r="Q291" s="216">
        <v>2.4209299999999998</v>
      </c>
      <c r="R291" s="216">
        <f>Q291*H291</f>
        <v>4.8418599999999996</v>
      </c>
      <c r="S291" s="216">
        <v>0</v>
      </c>
      <c r="T291" s="217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8" t="s">
        <v>155</v>
      </c>
      <c r="AT291" s="218" t="s">
        <v>150</v>
      </c>
      <c r="AU291" s="218" t="s">
        <v>85</v>
      </c>
      <c r="AY291" s="19" t="s">
        <v>148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9" t="s">
        <v>155</v>
      </c>
      <c r="BK291" s="219">
        <f>ROUND(I291*H291,2)</f>
        <v>0</v>
      </c>
      <c r="BL291" s="19" t="s">
        <v>155</v>
      </c>
      <c r="BM291" s="218" t="s">
        <v>1227</v>
      </c>
    </row>
    <row r="292" s="2" customFormat="1">
      <c r="A292" s="40"/>
      <c r="B292" s="41"/>
      <c r="C292" s="42"/>
      <c r="D292" s="220" t="s">
        <v>157</v>
      </c>
      <c r="E292" s="42"/>
      <c r="F292" s="221" t="s">
        <v>1228</v>
      </c>
      <c r="G292" s="42"/>
      <c r="H292" s="42"/>
      <c r="I292" s="222"/>
      <c r="J292" s="42"/>
      <c r="K292" s="42"/>
      <c r="L292" s="46"/>
      <c r="M292" s="223"/>
      <c r="N292" s="224"/>
      <c r="O292" s="87"/>
      <c r="P292" s="87"/>
      <c r="Q292" s="87"/>
      <c r="R292" s="87"/>
      <c r="S292" s="87"/>
      <c r="T292" s="88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157</v>
      </c>
      <c r="AU292" s="19" t="s">
        <v>85</v>
      </c>
    </row>
    <row r="293" s="2" customFormat="1">
      <c r="A293" s="40"/>
      <c r="B293" s="41"/>
      <c r="C293" s="42"/>
      <c r="D293" s="225" t="s">
        <v>159</v>
      </c>
      <c r="E293" s="42"/>
      <c r="F293" s="226" t="s">
        <v>1229</v>
      </c>
      <c r="G293" s="42"/>
      <c r="H293" s="42"/>
      <c r="I293" s="222"/>
      <c r="J293" s="42"/>
      <c r="K293" s="42"/>
      <c r="L293" s="46"/>
      <c r="M293" s="223"/>
      <c r="N293" s="224"/>
      <c r="O293" s="87"/>
      <c r="P293" s="87"/>
      <c r="Q293" s="87"/>
      <c r="R293" s="87"/>
      <c r="S293" s="87"/>
      <c r="T293" s="88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159</v>
      </c>
      <c r="AU293" s="19" t="s">
        <v>85</v>
      </c>
    </row>
    <row r="294" s="2" customFormat="1" ht="16.5" customHeight="1">
      <c r="A294" s="40"/>
      <c r="B294" s="41"/>
      <c r="C294" s="271" t="s">
        <v>484</v>
      </c>
      <c r="D294" s="271" t="s">
        <v>250</v>
      </c>
      <c r="E294" s="272" t="s">
        <v>1230</v>
      </c>
      <c r="F294" s="273" t="s">
        <v>1231</v>
      </c>
      <c r="G294" s="274" t="s">
        <v>550</v>
      </c>
      <c r="H294" s="275">
        <v>2</v>
      </c>
      <c r="I294" s="276"/>
      <c r="J294" s="277">
        <f>ROUND(I294*H294,2)</f>
        <v>0</v>
      </c>
      <c r="K294" s="273" t="s">
        <v>154</v>
      </c>
      <c r="L294" s="278"/>
      <c r="M294" s="279" t="s">
        <v>19</v>
      </c>
      <c r="N294" s="280" t="s">
        <v>48</v>
      </c>
      <c r="O294" s="87"/>
      <c r="P294" s="216">
        <f>O294*H294</f>
        <v>0</v>
      </c>
      <c r="Q294" s="216">
        <v>1.2290000000000001</v>
      </c>
      <c r="R294" s="216">
        <f>Q294*H294</f>
        <v>2.4580000000000002</v>
      </c>
      <c r="S294" s="216">
        <v>0</v>
      </c>
      <c r="T294" s="217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8" t="s">
        <v>222</v>
      </c>
      <c r="AT294" s="218" t="s">
        <v>250</v>
      </c>
      <c r="AU294" s="218" t="s">
        <v>85</v>
      </c>
      <c r="AY294" s="19" t="s">
        <v>148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19" t="s">
        <v>155</v>
      </c>
      <c r="BK294" s="219">
        <f>ROUND(I294*H294,2)</f>
        <v>0</v>
      </c>
      <c r="BL294" s="19" t="s">
        <v>155</v>
      </c>
      <c r="BM294" s="218" t="s">
        <v>1232</v>
      </c>
    </row>
    <row r="295" s="2" customFormat="1">
      <c r="A295" s="40"/>
      <c r="B295" s="41"/>
      <c r="C295" s="42"/>
      <c r="D295" s="220" t="s">
        <v>157</v>
      </c>
      <c r="E295" s="42"/>
      <c r="F295" s="221" t="s">
        <v>1231</v>
      </c>
      <c r="G295" s="42"/>
      <c r="H295" s="42"/>
      <c r="I295" s="222"/>
      <c r="J295" s="42"/>
      <c r="K295" s="42"/>
      <c r="L295" s="46"/>
      <c r="M295" s="223"/>
      <c r="N295" s="224"/>
      <c r="O295" s="87"/>
      <c r="P295" s="87"/>
      <c r="Q295" s="87"/>
      <c r="R295" s="87"/>
      <c r="S295" s="87"/>
      <c r="T295" s="88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157</v>
      </c>
      <c r="AU295" s="19" t="s">
        <v>85</v>
      </c>
    </row>
    <row r="296" s="2" customFormat="1" ht="16.5" customHeight="1">
      <c r="A296" s="40"/>
      <c r="B296" s="41"/>
      <c r="C296" s="207" t="s">
        <v>493</v>
      </c>
      <c r="D296" s="207" t="s">
        <v>150</v>
      </c>
      <c r="E296" s="208" t="s">
        <v>1225</v>
      </c>
      <c r="F296" s="209" t="s">
        <v>1226</v>
      </c>
      <c r="G296" s="210" t="s">
        <v>550</v>
      </c>
      <c r="H296" s="211">
        <v>4</v>
      </c>
      <c r="I296" s="212"/>
      <c r="J296" s="213">
        <f>ROUND(I296*H296,2)</f>
        <v>0</v>
      </c>
      <c r="K296" s="209" t="s">
        <v>154</v>
      </c>
      <c r="L296" s="46"/>
      <c r="M296" s="214" t="s">
        <v>19</v>
      </c>
      <c r="N296" s="215" t="s">
        <v>48</v>
      </c>
      <c r="O296" s="87"/>
      <c r="P296" s="216">
        <f>O296*H296</f>
        <v>0</v>
      </c>
      <c r="Q296" s="216">
        <v>2.4209299999999998</v>
      </c>
      <c r="R296" s="216">
        <f>Q296*H296</f>
        <v>9.6837199999999992</v>
      </c>
      <c r="S296" s="216">
        <v>0</v>
      </c>
      <c r="T296" s="217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8" t="s">
        <v>155</v>
      </c>
      <c r="AT296" s="218" t="s">
        <v>150</v>
      </c>
      <c r="AU296" s="218" t="s">
        <v>85</v>
      </c>
      <c r="AY296" s="19" t="s">
        <v>148</v>
      </c>
      <c r="BE296" s="219">
        <f>IF(N296="základní",J296,0)</f>
        <v>0</v>
      </c>
      <c r="BF296" s="219">
        <f>IF(N296="snížená",J296,0)</f>
        <v>0</v>
      </c>
      <c r="BG296" s="219">
        <f>IF(N296="zákl. přenesená",J296,0)</f>
        <v>0</v>
      </c>
      <c r="BH296" s="219">
        <f>IF(N296="sníž. přenesená",J296,0)</f>
        <v>0</v>
      </c>
      <c r="BI296" s="219">
        <f>IF(N296="nulová",J296,0)</f>
        <v>0</v>
      </c>
      <c r="BJ296" s="19" t="s">
        <v>155</v>
      </c>
      <c r="BK296" s="219">
        <f>ROUND(I296*H296,2)</f>
        <v>0</v>
      </c>
      <c r="BL296" s="19" t="s">
        <v>155</v>
      </c>
      <c r="BM296" s="218" t="s">
        <v>1233</v>
      </c>
    </row>
    <row r="297" s="2" customFormat="1">
      <c r="A297" s="40"/>
      <c r="B297" s="41"/>
      <c r="C297" s="42"/>
      <c r="D297" s="220" t="s">
        <v>157</v>
      </c>
      <c r="E297" s="42"/>
      <c r="F297" s="221" t="s">
        <v>1228</v>
      </c>
      <c r="G297" s="42"/>
      <c r="H297" s="42"/>
      <c r="I297" s="222"/>
      <c r="J297" s="42"/>
      <c r="K297" s="42"/>
      <c r="L297" s="46"/>
      <c r="M297" s="223"/>
      <c r="N297" s="224"/>
      <c r="O297" s="87"/>
      <c r="P297" s="87"/>
      <c r="Q297" s="87"/>
      <c r="R297" s="87"/>
      <c r="S297" s="87"/>
      <c r="T297" s="88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157</v>
      </c>
      <c r="AU297" s="19" t="s">
        <v>85</v>
      </c>
    </row>
    <row r="298" s="2" customFormat="1">
      <c r="A298" s="40"/>
      <c r="B298" s="41"/>
      <c r="C298" s="42"/>
      <c r="D298" s="225" t="s">
        <v>159</v>
      </c>
      <c r="E298" s="42"/>
      <c r="F298" s="226" t="s">
        <v>1229</v>
      </c>
      <c r="G298" s="42"/>
      <c r="H298" s="42"/>
      <c r="I298" s="222"/>
      <c r="J298" s="42"/>
      <c r="K298" s="42"/>
      <c r="L298" s="46"/>
      <c r="M298" s="223"/>
      <c r="N298" s="224"/>
      <c r="O298" s="87"/>
      <c r="P298" s="87"/>
      <c r="Q298" s="87"/>
      <c r="R298" s="87"/>
      <c r="S298" s="87"/>
      <c r="T298" s="88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159</v>
      </c>
      <c r="AU298" s="19" t="s">
        <v>85</v>
      </c>
    </row>
    <row r="299" s="2" customFormat="1">
      <c r="A299" s="40"/>
      <c r="B299" s="41"/>
      <c r="C299" s="42"/>
      <c r="D299" s="220" t="s">
        <v>168</v>
      </c>
      <c r="E299" s="42"/>
      <c r="F299" s="238" t="s">
        <v>1234</v>
      </c>
      <c r="G299" s="42"/>
      <c r="H299" s="42"/>
      <c r="I299" s="222"/>
      <c r="J299" s="42"/>
      <c r="K299" s="42"/>
      <c r="L299" s="46"/>
      <c r="M299" s="223"/>
      <c r="N299" s="224"/>
      <c r="O299" s="87"/>
      <c r="P299" s="87"/>
      <c r="Q299" s="87"/>
      <c r="R299" s="87"/>
      <c r="S299" s="87"/>
      <c r="T299" s="88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168</v>
      </c>
      <c r="AU299" s="19" t="s">
        <v>85</v>
      </c>
    </row>
    <row r="300" s="13" customFormat="1">
      <c r="A300" s="13"/>
      <c r="B300" s="227"/>
      <c r="C300" s="228"/>
      <c r="D300" s="220" t="s">
        <v>161</v>
      </c>
      <c r="E300" s="229" t="s">
        <v>19</v>
      </c>
      <c r="F300" s="230" t="s">
        <v>1235</v>
      </c>
      <c r="G300" s="228"/>
      <c r="H300" s="231">
        <v>4</v>
      </c>
      <c r="I300" s="232"/>
      <c r="J300" s="228"/>
      <c r="K300" s="228"/>
      <c r="L300" s="233"/>
      <c r="M300" s="234"/>
      <c r="N300" s="235"/>
      <c r="O300" s="235"/>
      <c r="P300" s="235"/>
      <c r="Q300" s="235"/>
      <c r="R300" s="235"/>
      <c r="S300" s="235"/>
      <c r="T300" s="23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7" t="s">
        <v>161</v>
      </c>
      <c r="AU300" s="237" t="s">
        <v>85</v>
      </c>
      <c r="AV300" s="13" t="s">
        <v>85</v>
      </c>
      <c r="AW300" s="13" t="s">
        <v>36</v>
      </c>
      <c r="AX300" s="13" t="s">
        <v>83</v>
      </c>
      <c r="AY300" s="237" t="s">
        <v>148</v>
      </c>
    </row>
    <row r="301" s="2" customFormat="1" ht="16.5" customHeight="1">
      <c r="A301" s="40"/>
      <c r="B301" s="41"/>
      <c r="C301" s="271" t="s">
        <v>501</v>
      </c>
      <c r="D301" s="271" t="s">
        <v>250</v>
      </c>
      <c r="E301" s="272" t="s">
        <v>1236</v>
      </c>
      <c r="F301" s="273" t="s">
        <v>1237</v>
      </c>
      <c r="G301" s="274" t="s">
        <v>550</v>
      </c>
      <c r="H301" s="275">
        <v>4</v>
      </c>
      <c r="I301" s="276"/>
      <c r="J301" s="277">
        <f>ROUND(I301*H301,2)</f>
        <v>0</v>
      </c>
      <c r="K301" s="273" t="s">
        <v>154</v>
      </c>
      <c r="L301" s="278"/>
      <c r="M301" s="279" t="s">
        <v>19</v>
      </c>
      <c r="N301" s="280" t="s">
        <v>48</v>
      </c>
      <c r="O301" s="87"/>
      <c r="P301" s="216">
        <f>O301*H301</f>
        <v>0</v>
      </c>
      <c r="Q301" s="216">
        <v>0.36199999999999999</v>
      </c>
      <c r="R301" s="216">
        <f>Q301*H301</f>
        <v>1.448</v>
      </c>
      <c r="S301" s="216">
        <v>0</v>
      </c>
      <c r="T301" s="217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8" t="s">
        <v>222</v>
      </c>
      <c r="AT301" s="218" t="s">
        <v>250</v>
      </c>
      <c r="AU301" s="218" t="s">
        <v>85</v>
      </c>
      <c r="AY301" s="19" t="s">
        <v>148</v>
      </c>
      <c r="BE301" s="219">
        <f>IF(N301="základní",J301,0)</f>
        <v>0</v>
      </c>
      <c r="BF301" s="219">
        <f>IF(N301="snížená",J301,0)</f>
        <v>0</v>
      </c>
      <c r="BG301" s="219">
        <f>IF(N301="zákl. přenesená",J301,0)</f>
        <v>0</v>
      </c>
      <c r="BH301" s="219">
        <f>IF(N301="sníž. přenesená",J301,0)</f>
        <v>0</v>
      </c>
      <c r="BI301" s="219">
        <f>IF(N301="nulová",J301,0)</f>
        <v>0</v>
      </c>
      <c r="BJ301" s="19" t="s">
        <v>155</v>
      </c>
      <c r="BK301" s="219">
        <f>ROUND(I301*H301,2)</f>
        <v>0</v>
      </c>
      <c r="BL301" s="19" t="s">
        <v>155</v>
      </c>
      <c r="BM301" s="218" t="s">
        <v>1238</v>
      </c>
    </row>
    <row r="302" s="2" customFormat="1">
      <c r="A302" s="40"/>
      <c r="B302" s="41"/>
      <c r="C302" s="42"/>
      <c r="D302" s="220" t="s">
        <v>157</v>
      </c>
      <c r="E302" s="42"/>
      <c r="F302" s="221" t="s">
        <v>1237</v>
      </c>
      <c r="G302" s="42"/>
      <c r="H302" s="42"/>
      <c r="I302" s="222"/>
      <c r="J302" s="42"/>
      <c r="K302" s="42"/>
      <c r="L302" s="46"/>
      <c r="M302" s="223"/>
      <c r="N302" s="224"/>
      <c r="O302" s="87"/>
      <c r="P302" s="87"/>
      <c r="Q302" s="87"/>
      <c r="R302" s="87"/>
      <c r="S302" s="87"/>
      <c r="T302" s="88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157</v>
      </c>
      <c r="AU302" s="19" t="s">
        <v>85</v>
      </c>
    </row>
    <row r="303" s="12" customFormat="1" ht="22.8" customHeight="1">
      <c r="A303" s="12"/>
      <c r="B303" s="191"/>
      <c r="C303" s="192"/>
      <c r="D303" s="193" t="s">
        <v>74</v>
      </c>
      <c r="E303" s="205" t="s">
        <v>231</v>
      </c>
      <c r="F303" s="205" t="s">
        <v>577</v>
      </c>
      <c r="G303" s="192"/>
      <c r="H303" s="192"/>
      <c r="I303" s="195"/>
      <c r="J303" s="206">
        <f>BK303</f>
        <v>0</v>
      </c>
      <c r="K303" s="192"/>
      <c r="L303" s="197"/>
      <c r="M303" s="198"/>
      <c r="N303" s="199"/>
      <c r="O303" s="199"/>
      <c r="P303" s="200">
        <f>SUM(P304:P350)</f>
        <v>0</v>
      </c>
      <c r="Q303" s="199"/>
      <c r="R303" s="200">
        <f>SUM(R304:R350)</f>
        <v>32.646846140000001</v>
      </c>
      <c r="S303" s="199"/>
      <c r="T303" s="201">
        <f>SUM(T304:T350)</f>
        <v>496.77839999999998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02" t="s">
        <v>83</v>
      </c>
      <c r="AT303" s="203" t="s">
        <v>74</v>
      </c>
      <c r="AU303" s="203" t="s">
        <v>83</v>
      </c>
      <c r="AY303" s="202" t="s">
        <v>148</v>
      </c>
      <c r="BK303" s="204">
        <f>SUM(BK304:BK350)</f>
        <v>0</v>
      </c>
    </row>
    <row r="304" s="2" customFormat="1" ht="16.5" customHeight="1">
      <c r="A304" s="40"/>
      <c r="B304" s="41"/>
      <c r="C304" s="207" t="s">
        <v>511</v>
      </c>
      <c r="D304" s="207" t="s">
        <v>150</v>
      </c>
      <c r="E304" s="208" t="s">
        <v>1239</v>
      </c>
      <c r="F304" s="209" t="s">
        <v>1240</v>
      </c>
      <c r="G304" s="210" t="s">
        <v>153</v>
      </c>
      <c r="H304" s="211">
        <v>0.35999999999999999</v>
      </c>
      <c r="I304" s="212"/>
      <c r="J304" s="213">
        <f>ROUND(I304*H304,2)</f>
        <v>0</v>
      </c>
      <c r="K304" s="209" t="s">
        <v>154</v>
      </c>
      <c r="L304" s="46"/>
      <c r="M304" s="214" t="s">
        <v>19</v>
      </c>
      <c r="N304" s="215" t="s">
        <v>48</v>
      </c>
      <c r="O304" s="87"/>
      <c r="P304" s="216">
        <f>O304*H304</f>
        <v>0</v>
      </c>
      <c r="Q304" s="216">
        <v>0.00063000000000000003</v>
      </c>
      <c r="R304" s="216">
        <f>Q304*H304</f>
        <v>0.00022680000000000001</v>
      </c>
      <c r="S304" s="216">
        <v>0</v>
      </c>
      <c r="T304" s="217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8" t="s">
        <v>155</v>
      </c>
      <c r="AT304" s="218" t="s">
        <v>150</v>
      </c>
      <c r="AU304" s="218" t="s">
        <v>85</v>
      </c>
      <c r="AY304" s="19" t="s">
        <v>148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19" t="s">
        <v>155</v>
      </c>
      <c r="BK304" s="219">
        <f>ROUND(I304*H304,2)</f>
        <v>0</v>
      </c>
      <c r="BL304" s="19" t="s">
        <v>155</v>
      </c>
      <c r="BM304" s="218" t="s">
        <v>1241</v>
      </c>
    </row>
    <row r="305" s="2" customFormat="1">
      <c r="A305" s="40"/>
      <c r="B305" s="41"/>
      <c r="C305" s="42"/>
      <c r="D305" s="220" t="s">
        <v>157</v>
      </c>
      <c r="E305" s="42"/>
      <c r="F305" s="221" t="s">
        <v>1242</v>
      </c>
      <c r="G305" s="42"/>
      <c r="H305" s="42"/>
      <c r="I305" s="222"/>
      <c r="J305" s="42"/>
      <c r="K305" s="42"/>
      <c r="L305" s="46"/>
      <c r="M305" s="223"/>
      <c r="N305" s="224"/>
      <c r="O305" s="87"/>
      <c r="P305" s="87"/>
      <c r="Q305" s="87"/>
      <c r="R305" s="87"/>
      <c r="S305" s="87"/>
      <c r="T305" s="88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157</v>
      </c>
      <c r="AU305" s="19" t="s">
        <v>85</v>
      </c>
    </row>
    <row r="306" s="2" customFormat="1">
      <c r="A306" s="40"/>
      <c r="B306" s="41"/>
      <c r="C306" s="42"/>
      <c r="D306" s="225" t="s">
        <v>159</v>
      </c>
      <c r="E306" s="42"/>
      <c r="F306" s="226" t="s">
        <v>1243</v>
      </c>
      <c r="G306" s="42"/>
      <c r="H306" s="42"/>
      <c r="I306" s="222"/>
      <c r="J306" s="42"/>
      <c r="K306" s="42"/>
      <c r="L306" s="46"/>
      <c r="M306" s="223"/>
      <c r="N306" s="224"/>
      <c r="O306" s="87"/>
      <c r="P306" s="87"/>
      <c r="Q306" s="87"/>
      <c r="R306" s="87"/>
      <c r="S306" s="87"/>
      <c r="T306" s="88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159</v>
      </c>
      <c r="AU306" s="19" t="s">
        <v>85</v>
      </c>
    </row>
    <row r="307" s="13" customFormat="1">
      <c r="A307" s="13"/>
      <c r="B307" s="227"/>
      <c r="C307" s="228"/>
      <c r="D307" s="220" t="s">
        <v>161</v>
      </c>
      <c r="E307" s="229" t="s">
        <v>19</v>
      </c>
      <c r="F307" s="230" t="s">
        <v>1244</v>
      </c>
      <c r="G307" s="228"/>
      <c r="H307" s="231">
        <v>0.35999999999999999</v>
      </c>
      <c r="I307" s="232"/>
      <c r="J307" s="228"/>
      <c r="K307" s="228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161</v>
      </c>
      <c r="AU307" s="237" t="s">
        <v>85</v>
      </c>
      <c r="AV307" s="13" t="s">
        <v>85</v>
      </c>
      <c r="AW307" s="13" t="s">
        <v>36</v>
      </c>
      <c r="AX307" s="13" t="s">
        <v>83</v>
      </c>
      <c r="AY307" s="237" t="s">
        <v>148</v>
      </c>
    </row>
    <row r="308" s="2" customFormat="1" ht="16.5" customHeight="1">
      <c r="A308" s="40"/>
      <c r="B308" s="41"/>
      <c r="C308" s="207" t="s">
        <v>522</v>
      </c>
      <c r="D308" s="207" t="s">
        <v>150</v>
      </c>
      <c r="E308" s="208" t="s">
        <v>639</v>
      </c>
      <c r="F308" s="209" t="s">
        <v>640</v>
      </c>
      <c r="G308" s="210" t="s">
        <v>443</v>
      </c>
      <c r="H308" s="211">
        <v>45.159999999999997</v>
      </c>
      <c r="I308" s="212"/>
      <c r="J308" s="213">
        <f>ROUND(I308*H308,2)</f>
        <v>0</v>
      </c>
      <c r="K308" s="209" t="s">
        <v>154</v>
      </c>
      <c r="L308" s="46"/>
      <c r="M308" s="214" t="s">
        <v>19</v>
      </c>
      <c r="N308" s="215" t="s">
        <v>48</v>
      </c>
      <c r="O308" s="87"/>
      <c r="P308" s="216">
        <f>O308*H308</f>
        <v>0</v>
      </c>
      <c r="Q308" s="216">
        <v>0.0020799999999999998</v>
      </c>
      <c r="R308" s="216">
        <f>Q308*H308</f>
        <v>0.093932799999999983</v>
      </c>
      <c r="S308" s="216">
        <v>0</v>
      </c>
      <c r="T308" s="217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8" t="s">
        <v>155</v>
      </c>
      <c r="AT308" s="218" t="s">
        <v>150</v>
      </c>
      <c r="AU308" s="218" t="s">
        <v>85</v>
      </c>
      <c r="AY308" s="19" t="s">
        <v>148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19" t="s">
        <v>155</v>
      </c>
      <c r="BK308" s="219">
        <f>ROUND(I308*H308,2)</f>
        <v>0</v>
      </c>
      <c r="BL308" s="19" t="s">
        <v>155</v>
      </c>
      <c r="BM308" s="218" t="s">
        <v>1245</v>
      </c>
    </row>
    <row r="309" s="2" customFormat="1">
      <c r="A309" s="40"/>
      <c r="B309" s="41"/>
      <c r="C309" s="42"/>
      <c r="D309" s="220" t="s">
        <v>157</v>
      </c>
      <c r="E309" s="42"/>
      <c r="F309" s="221" t="s">
        <v>642</v>
      </c>
      <c r="G309" s="42"/>
      <c r="H309" s="42"/>
      <c r="I309" s="222"/>
      <c r="J309" s="42"/>
      <c r="K309" s="42"/>
      <c r="L309" s="46"/>
      <c r="M309" s="223"/>
      <c r="N309" s="224"/>
      <c r="O309" s="87"/>
      <c r="P309" s="87"/>
      <c r="Q309" s="87"/>
      <c r="R309" s="87"/>
      <c r="S309" s="87"/>
      <c r="T309" s="88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157</v>
      </c>
      <c r="AU309" s="19" t="s">
        <v>85</v>
      </c>
    </row>
    <row r="310" s="2" customFormat="1">
      <c r="A310" s="40"/>
      <c r="B310" s="41"/>
      <c r="C310" s="42"/>
      <c r="D310" s="225" t="s">
        <v>159</v>
      </c>
      <c r="E310" s="42"/>
      <c r="F310" s="226" t="s">
        <v>643</v>
      </c>
      <c r="G310" s="42"/>
      <c r="H310" s="42"/>
      <c r="I310" s="222"/>
      <c r="J310" s="42"/>
      <c r="K310" s="42"/>
      <c r="L310" s="46"/>
      <c r="M310" s="223"/>
      <c r="N310" s="224"/>
      <c r="O310" s="87"/>
      <c r="P310" s="87"/>
      <c r="Q310" s="87"/>
      <c r="R310" s="87"/>
      <c r="S310" s="87"/>
      <c r="T310" s="88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159</v>
      </c>
      <c r="AU310" s="19" t="s">
        <v>85</v>
      </c>
    </row>
    <row r="311" s="2" customFormat="1">
      <c r="A311" s="40"/>
      <c r="B311" s="41"/>
      <c r="C311" s="42"/>
      <c r="D311" s="220" t="s">
        <v>168</v>
      </c>
      <c r="E311" s="42"/>
      <c r="F311" s="238" t="s">
        <v>644</v>
      </c>
      <c r="G311" s="42"/>
      <c r="H311" s="42"/>
      <c r="I311" s="222"/>
      <c r="J311" s="42"/>
      <c r="K311" s="42"/>
      <c r="L311" s="46"/>
      <c r="M311" s="223"/>
      <c r="N311" s="224"/>
      <c r="O311" s="87"/>
      <c r="P311" s="87"/>
      <c r="Q311" s="87"/>
      <c r="R311" s="87"/>
      <c r="S311" s="87"/>
      <c r="T311" s="88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168</v>
      </c>
      <c r="AU311" s="19" t="s">
        <v>85</v>
      </c>
    </row>
    <row r="312" s="13" customFormat="1">
      <c r="A312" s="13"/>
      <c r="B312" s="227"/>
      <c r="C312" s="228"/>
      <c r="D312" s="220" t="s">
        <v>161</v>
      </c>
      <c r="E312" s="229" t="s">
        <v>19</v>
      </c>
      <c r="F312" s="230" t="s">
        <v>1246</v>
      </c>
      <c r="G312" s="228"/>
      <c r="H312" s="231">
        <v>45.159999999999997</v>
      </c>
      <c r="I312" s="232"/>
      <c r="J312" s="228"/>
      <c r="K312" s="228"/>
      <c r="L312" s="233"/>
      <c r="M312" s="234"/>
      <c r="N312" s="235"/>
      <c r="O312" s="235"/>
      <c r="P312" s="235"/>
      <c r="Q312" s="235"/>
      <c r="R312" s="235"/>
      <c r="S312" s="235"/>
      <c r="T312" s="236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7" t="s">
        <v>161</v>
      </c>
      <c r="AU312" s="237" t="s">
        <v>85</v>
      </c>
      <c r="AV312" s="13" t="s">
        <v>85</v>
      </c>
      <c r="AW312" s="13" t="s">
        <v>36</v>
      </c>
      <c r="AX312" s="13" t="s">
        <v>83</v>
      </c>
      <c r="AY312" s="237" t="s">
        <v>148</v>
      </c>
    </row>
    <row r="313" s="2" customFormat="1" ht="16.5" customHeight="1">
      <c r="A313" s="40"/>
      <c r="B313" s="41"/>
      <c r="C313" s="207" t="s">
        <v>531</v>
      </c>
      <c r="D313" s="207" t="s">
        <v>150</v>
      </c>
      <c r="E313" s="208" t="s">
        <v>1247</v>
      </c>
      <c r="F313" s="209" t="s">
        <v>1248</v>
      </c>
      <c r="G313" s="210" t="s">
        <v>174</v>
      </c>
      <c r="H313" s="211">
        <v>0.0040000000000000001</v>
      </c>
      <c r="I313" s="212"/>
      <c r="J313" s="213">
        <f>ROUND(I313*H313,2)</f>
        <v>0</v>
      </c>
      <c r="K313" s="209" t="s">
        <v>154</v>
      </c>
      <c r="L313" s="46"/>
      <c r="M313" s="214" t="s">
        <v>19</v>
      </c>
      <c r="N313" s="215" t="s">
        <v>48</v>
      </c>
      <c r="O313" s="87"/>
      <c r="P313" s="216">
        <f>O313*H313</f>
        <v>0</v>
      </c>
      <c r="Q313" s="216">
        <v>2.5018699999999998</v>
      </c>
      <c r="R313" s="216">
        <f>Q313*H313</f>
        <v>0.010007479999999999</v>
      </c>
      <c r="S313" s="216">
        <v>0</v>
      </c>
      <c r="T313" s="217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18" t="s">
        <v>155</v>
      </c>
      <c r="AT313" s="218" t="s">
        <v>150</v>
      </c>
      <c r="AU313" s="218" t="s">
        <v>85</v>
      </c>
      <c r="AY313" s="19" t="s">
        <v>148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19" t="s">
        <v>155</v>
      </c>
      <c r="BK313" s="219">
        <f>ROUND(I313*H313,2)</f>
        <v>0</v>
      </c>
      <c r="BL313" s="19" t="s">
        <v>155</v>
      </c>
      <c r="BM313" s="218" t="s">
        <v>1249</v>
      </c>
    </row>
    <row r="314" s="2" customFormat="1">
      <c r="A314" s="40"/>
      <c r="B314" s="41"/>
      <c r="C314" s="42"/>
      <c r="D314" s="220" t="s">
        <v>157</v>
      </c>
      <c r="E314" s="42"/>
      <c r="F314" s="221" t="s">
        <v>1250</v>
      </c>
      <c r="G314" s="42"/>
      <c r="H314" s="42"/>
      <c r="I314" s="222"/>
      <c r="J314" s="42"/>
      <c r="K314" s="42"/>
      <c r="L314" s="46"/>
      <c r="M314" s="223"/>
      <c r="N314" s="224"/>
      <c r="O314" s="87"/>
      <c r="P314" s="87"/>
      <c r="Q314" s="87"/>
      <c r="R314" s="87"/>
      <c r="S314" s="87"/>
      <c r="T314" s="88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157</v>
      </c>
      <c r="AU314" s="19" t="s">
        <v>85</v>
      </c>
    </row>
    <row r="315" s="2" customFormat="1">
      <c r="A315" s="40"/>
      <c r="B315" s="41"/>
      <c r="C315" s="42"/>
      <c r="D315" s="225" t="s">
        <v>159</v>
      </c>
      <c r="E315" s="42"/>
      <c r="F315" s="226" t="s">
        <v>1251</v>
      </c>
      <c r="G315" s="42"/>
      <c r="H315" s="42"/>
      <c r="I315" s="222"/>
      <c r="J315" s="42"/>
      <c r="K315" s="42"/>
      <c r="L315" s="46"/>
      <c r="M315" s="223"/>
      <c r="N315" s="224"/>
      <c r="O315" s="87"/>
      <c r="P315" s="87"/>
      <c r="Q315" s="87"/>
      <c r="R315" s="87"/>
      <c r="S315" s="87"/>
      <c r="T315" s="88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159</v>
      </c>
      <c r="AU315" s="19" t="s">
        <v>85</v>
      </c>
    </row>
    <row r="316" s="2" customFormat="1">
      <c r="A316" s="40"/>
      <c r="B316" s="41"/>
      <c r="C316" s="42"/>
      <c r="D316" s="220" t="s">
        <v>168</v>
      </c>
      <c r="E316" s="42"/>
      <c r="F316" s="238" t="s">
        <v>1252</v>
      </c>
      <c r="G316" s="42"/>
      <c r="H316" s="42"/>
      <c r="I316" s="222"/>
      <c r="J316" s="42"/>
      <c r="K316" s="42"/>
      <c r="L316" s="46"/>
      <c r="M316" s="223"/>
      <c r="N316" s="224"/>
      <c r="O316" s="87"/>
      <c r="P316" s="87"/>
      <c r="Q316" s="87"/>
      <c r="R316" s="87"/>
      <c r="S316" s="87"/>
      <c r="T316" s="88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168</v>
      </c>
      <c r="AU316" s="19" t="s">
        <v>85</v>
      </c>
    </row>
    <row r="317" s="13" customFormat="1">
      <c r="A317" s="13"/>
      <c r="B317" s="227"/>
      <c r="C317" s="228"/>
      <c r="D317" s="220" t="s">
        <v>161</v>
      </c>
      <c r="E317" s="229" t="s">
        <v>19</v>
      </c>
      <c r="F317" s="230" t="s">
        <v>1253</v>
      </c>
      <c r="G317" s="228"/>
      <c r="H317" s="231">
        <v>0.0040000000000000001</v>
      </c>
      <c r="I317" s="232"/>
      <c r="J317" s="228"/>
      <c r="K317" s="228"/>
      <c r="L317" s="233"/>
      <c r="M317" s="234"/>
      <c r="N317" s="235"/>
      <c r="O317" s="235"/>
      <c r="P317" s="235"/>
      <c r="Q317" s="235"/>
      <c r="R317" s="235"/>
      <c r="S317" s="235"/>
      <c r="T317" s="236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7" t="s">
        <v>161</v>
      </c>
      <c r="AU317" s="237" t="s">
        <v>85</v>
      </c>
      <c r="AV317" s="13" t="s">
        <v>85</v>
      </c>
      <c r="AW317" s="13" t="s">
        <v>36</v>
      </c>
      <c r="AX317" s="13" t="s">
        <v>83</v>
      </c>
      <c r="AY317" s="237" t="s">
        <v>148</v>
      </c>
    </row>
    <row r="318" s="2" customFormat="1" ht="16.5" customHeight="1">
      <c r="A318" s="40"/>
      <c r="B318" s="41"/>
      <c r="C318" s="207" t="s">
        <v>536</v>
      </c>
      <c r="D318" s="207" t="s">
        <v>150</v>
      </c>
      <c r="E318" s="208" t="s">
        <v>1254</v>
      </c>
      <c r="F318" s="209" t="s">
        <v>1255</v>
      </c>
      <c r="G318" s="210" t="s">
        <v>174</v>
      </c>
      <c r="H318" s="211">
        <v>0.36299999999999999</v>
      </c>
      <c r="I318" s="212"/>
      <c r="J318" s="213">
        <f>ROUND(I318*H318,2)</f>
        <v>0</v>
      </c>
      <c r="K318" s="209" t="s">
        <v>154</v>
      </c>
      <c r="L318" s="46"/>
      <c r="M318" s="214" t="s">
        <v>19</v>
      </c>
      <c r="N318" s="215" t="s">
        <v>48</v>
      </c>
      <c r="O318" s="87"/>
      <c r="P318" s="216">
        <f>O318*H318</f>
        <v>0</v>
      </c>
      <c r="Q318" s="216">
        <v>2.5018699999999998</v>
      </c>
      <c r="R318" s="216">
        <f>Q318*H318</f>
        <v>0.90817880999999989</v>
      </c>
      <c r="S318" s="216">
        <v>0</v>
      </c>
      <c r="T318" s="217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8" t="s">
        <v>155</v>
      </c>
      <c r="AT318" s="218" t="s">
        <v>150</v>
      </c>
      <c r="AU318" s="218" t="s">
        <v>85</v>
      </c>
      <c r="AY318" s="19" t="s">
        <v>148</v>
      </c>
      <c r="BE318" s="219">
        <f>IF(N318="základní",J318,0)</f>
        <v>0</v>
      </c>
      <c r="BF318" s="219">
        <f>IF(N318="snížená",J318,0)</f>
        <v>0</v>
      </c>
      <c r="BG318" s="219">
        <f>IF(N318="zákl. přenesená",J318,0)</f>
        <v>0</v>
      </c>
      <c r="BH318" s="219">
        <f>IF(N318="sníž. přenesená",J318,0)</f>
        <v>0</v>
      </c>
      <c r="BI318" s="219">
        <f>IF(N318="nulová",J318,0)</f>
        <v>0</v>
      </c>
      <c r="BJ318" s="19" t="s">
        <v>155</v>
      </c>
      <c r="BK318" s="219">
        <f>ROUND(I318*H318,2)</f>
        <v>0</v>
      </c>
      <c r="BL318" s="19" t="s">
        <v>155</v>
      </c>
      <c r="BM318" s="218" t="s">
        <v>1256</v>
      </c>
    </row>
    <row r="319" s="2" customFormat="1">
      <c r="A319" s="40"/>
      <c r="B319" s="41"/>
      <c r="C319" s="42"/>
      <c r="D319" s="220" t="s">
        <v>157</v>
      </c>
      <c r="E319" s="42"/>
      <c r="F319" s="221" t="s">
        <v>1257</v>
      </c>
      <c r="G319" s="42"/>
      <c r="H319" s="42"/>
      <c r="I319" s="222"/>
      <c r="J319" s="42"/>
      <c r="K319" s="42"/>
      <c r="L319" s="46"/>
      <c r="M319" s="223"/>
      <c r="N319" s="224"/>
      <c r="O319" s="87"/>
      <c r="P319" s="87"/>
      <c r="Q319" s="87"/>
      <c r="R319" s="87"/>
      <c r="S319" s="87"/>
      <c r="T319" s="88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157</v>
      </c>
      <c r="AU319" s="19" t="s">
        <v>85</v>
      </c>
    </row>
    <row r="320" s="2" customFormat="1">
      <c r="A320" s="40"/>
      <c r="B320" s="41"/>
      <c r="C320" s="42"/>
      <c r="D320" s="225" t="s">
        <v>159</v>
      </c>
      <c r="E320" s="42"/>
      <c r="F320" s="226" t="s">
        <v>1258</v>
      </c>
      <c r="G320" s="42"/>
      <c r="H320" s="42"/>
      <c r="I320" s="222"/>
      <c r="J320" s="42"/>
      <c r="K320" s="42"/>
      <c r="L320" s="46"/>
      <c r="M320" s="223"/>
      <c r="N320" s="224"/>
      <c r="O320" s="87"/>
      <c r="P320" s="87"/>
      <c r="Q320" s="87"/>
      <c r="R320" s="87"/>
      <c r="S320" s="87"/>
      <c r="T320" s="88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159</v>
      </c>
      <c r="AU320" s="19" t="s">
        <v>85</v>
      </c>
    </row>
    <row r="321" s="2" customFormat="1">
      <c r="A321" s="40"/>
      <c r="B321" s="41"/>
      <c r="C321" s="42"/>
      <c r="D321" s="220" t="s">
        <v>168</v>
      </c>
      <c r="E321" s="42"/>
      <c r="F321" s="238" t="s">
        <v>1252</v>
      </c>
      <c r="G321" s="42"/>
      <c r="H321" s="42"/>
      <c r="I321" s="222"/>
      <c r="J321" s="42"/>
      <c r="K321" s="42"/>
      <c r="L321" s="46"/>
      <c r="M321" s="223"/>
      <c r="N321" s="224"/>
      <c r="O321" s="87"/>
      <c r="P321" s="87"/>
      <c r="Q321" s="87"/>
      <c r="R321" s="87"/>
      <c r="S321" s="87"/>
      <c r="T321" s="88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168</v>
      </c>
      <c r="AU321" s="19" t="s">
        <v>85</v>
      </c>
    </row>
    <row r="322" s="13" customFormat="1">
      <c r="A322" s="13"/>
      <c r="B322" s="227"/>
      <c r="C322" s="228"/>
      <c r="D322" s="220" t="s">
        <v>161</v>
      </c>
      <c r="E322" s="229" t="s">
        <v>19</v>
      </c>
      <c r="F322" s="230" t="s">
        <v>1259</v>
      </c>
      <c r="G322" s="228"/>
      <c r="H322" s="231">
        <v>0.19500000000000001</v>
      </c>
      <c r="I322" s="232"/>
      <c r="J322" s="228"/>
      <c r="K322" s="228"/>
      <c r="L322" s="233"/>
      <c r="M322" s="234"/>
      <c r="N322" s="235"/>
      <c r="O322" s="235"/>
      <c r="P322" s="235"/>
      <c r="Q322" s="235"/>
      <c r="R322" s="235"/>
      <c r="S322" s="235"/>
      <c r="T322" s="236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7" t="s">
        <v>161</v>
      </c>
      <c r="AU322" s="237" t="s">
        <v>85</v>
      </c>
      <c r="AV322" s="13" t="s">
        <v>85</v>
      </c>
      <c r="AW322" s="13" t="s">
        <v>36</v>
      </c>
      <c r="AX322" s="13" t="s">
        <v>75</v>
      </c>
      <c r="AY322" s="237" t="s">
        <v>148</v>
      </c>
    </row>
    <row r="323" s="13" customFormat="1">
      <c r="A323" s="13"/>
      <c r="B323" s="227"/>
      <c r="C323" s="228"/>
      <c r="D323" s="220" t="s">
        <v>161</v>
      </c>
      <c r="E323" s="229" t="s">
        <v>19</v>
      </c>
      <c r="F323" s="230" t="s">
        <v>1260</v>
      </c>
      <c r="G323" s="228"/>
      <c r="H323" s="231">
        <v>0.16800000000000001</v>
      </c>
      <c r="I323" s="232"/>
      <c r="J323" s="228"/>
      <c r="K323" s="228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161</v>
      </c>
      <c r="AU323" s="237" t="s">
        <v>85</v>
      </c>
      <c r="AV323" s="13" t="s">
        <v>85</v>
      </c>
      <c r="AW323" s="13" t="s">
        <v>36</v>
      </c>
      <c r="AX323" s="13" t="s">
        <v>75</v>
      </c>
      <c r="AY323" s="237" t="s">
        <v>148</v>
      </c>
    </row>
    <row r="324" s="14" customFormat="1">
      <c r="A324" s="14"/>
      <c r="B324" s="239"/>
      <c r="C324" s="240"/>
      <c r="D324" s="220" t="s">
        <v>161</v>
      </c>
      <c r="E324" s="241" t="s">
        <v>19</v>
      </c>
      <c r="F324" s="242" t="s">
        <v>181</v>
      </c>
      <c r="G324" s="240"/>
      <c r="H324" s="243">
        <v>0.36299999999999999</v>
      </c>
      <c r="I324" s="244"/>
      <c r="J324" s="240"/>
      <c r="K324" s="240"/>
      <c r="L324" s="245"/>
      <c r="M324" s="246"/>
      <c r="N324" s="247"/>
      <c r="O324" s="247"/>
      <c r="P324" s="247"/>
      <c r="Q324" s="247"/>
      <c r="R324" s="247"/>
      <c r="S324" s="247"/>
      <c r="T324" s="248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49" t="s">
        <v>161</v>
      </c>
      <c r="AU324" s="249" t="s">
        <v>85</v>
      </c>
      <c r="AV324" s="14" t="s">
        <v>155</v>
      </c>
      <c r="AW324" s="14" t="s">
        <v>36</v>
      </c>
      <c r="AX324" s="14" t="s">
        <v>83</v>
      </c>
      <c r="AY324" s="249" t="s">
        <v>148</v>
      </c>
    </row>
    <row r="325" s="2" customFormat="1" ht="16.5" customHeight="1">
      <c r="A325" s="40"/>
      <c r="B325" s="41"/>
      <c r="C325" s="207" t="s">
        <v>543</v>
      </c>
      <c r="D325" s="207" t="s">
        <v>150</v>
      </c>
      <c r="E325" s="208" t="s">
        <v>1261</v>
      </c>
      <c r="F325" s="209" t="s">
        <v>1262</v>
      </c>
      <c r="G325" s="210" t="s">
        <v>174</v>
      </c>
      <c r="H325" s="211">
        <v>0.070000000000000007</v>
      </c>
      <c r="I325" s="212"/>
      <c r="J325" s="213">
        <f>ROUND(I325*H325,2)</f>
        <v>0</v>
      </c>
      <c r="K325" s="209" t="s">
        <v>154</v>
      </c>
      <c r="L325" s="46"/>
      <c r="M325" s="214" t="s">
        <v>19</v>
      </c>
      <c r="N325" s="215" t="s">
        <v>48</v>
      </c>
      <c r="O325" s="87"/>
      <c r="P325" s="216">
        <f>O325*H325</f>
        <v>0</v>
      </c>
      <c r="Q325" s="216">
        <v>2.5018699999999998</v>
      </c>
      <c r="R325" s="216">
        <f>Q325*H325</f>
        <v>0.17513090000000001</v>
      </c>
      <c r="S325" s="216">
        <v>0</v>
      </c>
      <c r="T325" s="217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8" t="s">
        <v>155</v>
      </c>
      <c r="AT325" s="218" t="s">
        <v>150</v>
      </c>
      <c r="AU325" s="218" t="s">
        <v>85</v>
      </c>
      <c r="AY325" s="19" t="s">
        <v>148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19" t="s">
        <v>155</v>
      </c>
      <c r="BK325" s="219">
        <f>ROUND(I325*H325,2)</f>
        <v>0</v>
      </c>
      <c r="BL325" s="19" t="s">
        <v>155</v>
      </c>
      <c r="BM325" s="218" t="s">
        <v>1263</v>
      </c>
    </row>
    <row r="326" s="2" customFormat="1">
      <c r="A326" s="40"/>
      <c r="B326" s="41"/>
      <c r="C326" s="42"/>
      <c r="D326" s="220" t="s">
        <v>157</v>
      </c>
      <c r="E326" s="42"/>
      <c r="F326" s="221" t="s">
        <v>1264</v>
      </c>
      <c r="G326" s="42"/>
      <c r="H326" s="42"/>
      <c r="I326" s="222"/>
      <c r="J326" s="42"/>
      <c r="K326" s="42"/>
      <c r="L326" s="46"/>
      <c r="M326" s="223"/>
      <c r="N326" s="224"/>
      <c r="O326" s="87"/>
      <c r="P326" s="87"/>
      <c r="Q326" s="87"/>
      <c r="R326" s="87"/>
      <c r="S326" s="87"/>
      <c r="T326" s="88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157</v>
      </c>
      <c r="AU326" s="19" t="s">
        <v>85</v>
      </c>
    </row>
    <row r="327" s="2" customFormat="1">
      <c r="A327" s="40"/>
      <c r="B327" s="41"/>
      <c r="C327" s="42"/>
      <c r="D327" s="225" t="s">
        <v>159</v>
      </c>
      <c r="E327" s="42"/>
      <c r="F327" s="226" t="s">
        <v>1265</v>
      </c>
      <c r="G327" s="42"/>
      <c r="H327" s="42"/>
      <c r="I327" s="222"/>
      <c r="J327" s="42"/>
      <c r="K327" s="42"/>
      <c r="L327" s="46"/>
      <c r="M327" s="223"/>
      <c r="N327" s="224"/>
      <c r="O327" s="87"/>
      <c r="P327" s="87"/>
      <c r="Q327" s="87"/>
      <c r="R327" s="87"/>
      <c r="S327" s="87"/>
      <c r="T327" s="88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159</v>
      </c>
      <c r="AU327" s="19" t="s">
        <v>85</v>
      </c>
    </row>
    <row r="328" s="13" customFormat="1">
      <c r="A328" s="13"/>
      <c r="B328" s="227"/>
      <c r="C328" s="228"/>
      <c r="D328" s="220" t="s">
        <v>161</v>
      </c>
      <c r="E328" s="229" t="s">
        <v>19</v>
      </c>
      <c r="F328" s="230" t="s">
        <v>1266</v>
      </c>
      <c r="G328" s="228"/>
      <c r="H328" s="231">
        <v>0.070000000000000007</v>
      </c>
      <c r="I328" s="232"/>
      <c r="J328" s="228"/>
      <c r="K328" s="228"/>
      <c r="L328" s="233"/>
      <c r="M328" s="234"/>
      <c r="N328" s="235"/>
      <c r="O328" s="235"/>
      <c r="P328" s="235"/>
      <c r="Q328" s="235"/>
      <c r="R328" s="235"/>
      <c r="S328" s="235"/>
      <c r="T328" s="23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7" t="s">
        <v>161</v>
      </c>
      <c r="AU328" s="237" t="s">
        <v>85</v>
      </c>
      <c r="AV328" s="13" t="s">
        <v>85</v>
      </c>
      <c r="AW328" s="13" t="s">
        <v>36</v>
      </c>
      <c r="AX328" s="13" t="s">
        <v>83</v>
      </c>
      <c r="AY328" s="237" t="s">
        <v>148</v>
      </c>
    </row>
    <row r="329" s="2" customFormat="1" ht="16.5" customHeight="1">
      <c r="A329" s="40"/>
      <c r="B329" s="41"/>
      <c r="C329" s="207" t="s">
        <v>547</v>
      </c>
      <c r="D329" s="207" t="s">
        <v>150</v>
      </c>
      <c r="E329" s="208" t="s">
        <v>1267</v>
      </c>
      <c r="F329" s="209" t="s">
        <v>1268</v>
      </c>
      <c r="G329" s="210" t="s">
        <v>174</v>
      </c>
      <c r="H329" s="211">
        <v>2.6299999999999999</v>
      </c>
      <c r="I329" s="212"/>
      <c r="J329" s="213">
        <f>ROUND(I329*H329,2)</f>
        <v>0</v>
      </c>
      <c r="K329" s="209" t="s">
        <v>154</v>
      </c>
      <c r="L329" s="46"/>
      <c r="M329" s="214" t="s">
        <v>19</v>
      </c>
      <c r="N329" s="215" t="s">
        <v>48</v>
      </c>
      <c r="O329" s="87"/>
      <c r="P329" s="216">
        <f>O329*H329</f>
        <v>0</v>
      </c>
      <c r="Q329" s="216">
        <v>2.5018699999999998</v>
      </c>
      <c r="R329" s="216">
        <f>Q329*H329</f>
        <v>6.5799180999999995</v>
      </c>
      <c r="S329" s="216">
        <v>0</v>
      </c>
      <c r="T329" s="217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8" t="s">
        <v>155</v>
      </c>
      <c r="AT329" s="218" t="s">
        <v>150</v>
      </c>
      <c r="AU329" s="218" t="s">
        <v>85</v>
      </c>
      <c r="AY329" s="19" t="s">
        <v>148</v>
      </c>
      <c r="BE329" s="219">
        <f>IF(N329="základní",J329,0)</f>
        <v>0</v>
      </c>
      <c r="BF329" s="219">
        <f>IF(N329="snížená",J329,0)</f>
        <v>0</v>
      </c>
      <c r="BG329" s="219">
        <f>IF(N329="zákl. přenesená",J329,0)</f>
        <v>0</v>
      </c>
      <c r="BH329" s="219">
        <f>IF(N329="sníž. přenesená",J329,0)</f>
        <v>0</v>
      </c>
      <c r="BI329" s="219">
        <f>IF(N329="nulová",J329,0)</f>
        <v>0</v>
      </c>
      <c r="BJ329" s="19" t="s">
        <v>155</v>
      </c>
      <c r="BK329" s="219">
        <f>ROUND(I329*H329,2)</f>
        <v>0</v>
      </c>
      <c r="BL329" s="19" t="s">
        <v>155</v>
      </c>
      <c r="BM329" s="218" t="s">
        <v>1269</v>
      </c>
    </row>
    <row r="330" s="2" customFormat="1">
      <c r="A330" s="40"/>
      <c r="B330" s="41"/>
      <c r="C330" s="42"/>
      <c r="D330" s="220" t="s">
        <v>157</v>
      </c>
      <c r="E330" s="42"/>
      <c r="F330" s="221" t="s">
        <v>1270</v>
      </c>
      <c r="G330" s="42"/>
      <c r="H330" s="42"/>
      <c r="I330" s="222"/>
      <c r="J330" s="42"/>
      <c r="K330" s="42"/>
      <c r="L330" s="46"/>
      <c r="M330" s="223"/>
      <c r="N330" s="224"/>
      <c r="O330" s="87"/>
      <c r="P330" s="87"/>
      <c r="Q330" s="87"/>
      <c r="R330" s="87"/>
      <c r="S330" s="87"/>
      <c r="T330" s="88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157</v>
      </c>
      <c r="AU330" s="19" t="s">
        <v>85</v>
      </c>
    </row>
    <row r="331" s="2" customFormat="1">
      <c r="A331" s="40"/>
      <c r="B331" s="41"/>
      <c r="C331" s="42"/>
      <c r="D331" s="225" t="s">
        <v>159</v>
      </c>
      <c r="E331" s="42"/>
      <c r="F331" s="226" t="s">
        <v>1271</v>
      </c>
      <c r="G331" s="42"/>
      <c r="H331" s="42"/>
      <c r="I331" s="222"/>
      <c r="J331" s="42"/>
      <c r="K331" s="42"/>
      <c r="L331" s="46"/>
      <c r="M331" s="223"/>
      <c r="N331" s="224"/>
      <c r="O331" s="87"/>
      <c r="P331" s="87"/>
      <c r="Q331" s="87"/>
      <c r="R331" s="87"/>
      <c r="S331" s="87"/>
      <c r="T331" s="88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159</v>
      </c>
      <c r="AU331" s="19" t="s">
        <v>85</v>
      </c>
    </row>
    <row r="332" s="13" customFormat="1">
      <c r="A332" s="13"/>
      <c r="B332" s="227"/>
      <c r="C332" s="228"/>
      <c r="D332" s="220" t="s">
        <v>161</v>
      </c>
      <c r="E332" s="229" t="s">
        <v>19</v>
      </c>
      <c r="F332" s="230" t="s">
        <v>1272</v>
      </c>
      <c r="G332" s="228"/>
      <c r="H332" s="231">
        <v>2.6299999999999999</v>
      </c>
      <c r="I332" s="232"/>
      <c r="J332" s="228"/>
      <c r="K332" s="228"/>
      <c r="L332" s="233"/>
      <c r="M332" s="234"/>
      <c r="N332" s="235"/>
      <c r="O332" s="235"/>
      <c r="P332" s="235"/>
      <c r="Q332" s="235"/>
      <c r="R332" s="235"/>
      <c r="S332" s="235"/>
      <c r="T332" s="236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7" t="s">
        <v>161</v>
      </c>
      <c r="AU332" s="237" t="s">
        <v>85</v>
      </c>
      <c r="AV332" s="13" t="s">
        <v>85</v>
      </c>
      <c r="AW332" s="13" t="s">
        <v>36</v>
      </c>
      <c r="AX332" s="13" t="s">
        <v>83</v>
      </c>
      <c r="AY332" s="237" t="s">
        <v>148</v>
      </c>
    </row>
    <row r="333" s="2" customFormat="1" ht="16.5" customHeight="1">
      <c r="A333" s="40"/>
      <c r="B333" s="41"/>
      <c r="C333" s="207" t="s">
        <v>555</v>
      </c>
      <c r="D333" s="207" t="s">
        <v>150</v>
      </c>
      <c r="E333" s="208" t="s">
        <v>1273</v>
      </c>
      <c r="F333" s="209" t="s">
        <v>1274</v>
      </c>
      <c r="G333" s="210" t="s">
        <v>443</v>
      </c>
      <c r="H333" s="211">
        <v>9.1969999999999992</v>
      </c>
      <c r="I333" s="212"/>
      <c r="J333" s="213">
        <f>ROUND(I333*H333,2)</f>
        <v>0</v>
      </c>
      <c r="K333" s="209" t="s">
        <v>154</v>
      </c>
      <c r="L333" s="46"/>
      <c r="M333" s="214" t="s">
        <v>19</v>
      </c>
      <c r="N333" s="215" t="s">
        <v>48</v>
      </c>
      <c r="O333" s="87"/>
      <c r="P333" s="216">
        <f>O333*H333</f>
        <v>0</v>
      </c>
      <c r="Q333" s="216">
        <v>0.069250000000000006</v>
      </c>
      <c r="R333" s="216">
        <f>Q333*H333</f>
        <v>0.63689225000000005</v>
      </c>
      <c r="S333" s="216">
        <v>0</v>
      </c>
      <c r="T333" s="217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8" t="s">
        <v>155</v>
      </c>
      <c r="AT333" s="218" t="s">
        <v>150</v>
      </c>
      <c r="AU333" s="218" t="s">
        <v>85</v>
      </c>
      <c r="AY333" s="19" t="s">
        <v>148</v>
      </c>
      <c r="BE333" s="219">
        <f>IF(N333="základní",J333,0)</f>
        <v>0</v>
      </c>
      <c r="BF333" s="219">
        <f>IF(N333="snížená",J333,0)</f>
        <v>0</v>
      </c>
      <c r="BG333" s="219">
        <f>IF(N333="zákl. přenesená",J333,0)</f>
        <v>0</v>
      </c>
      <c r="BH333" s="219">
        <f>IF(N333="sníž. přenesená",J333,0)</f>
        <v>0</v>
      </c>
      <c r="BI333" s="219">
        <f>IF(N333="nulová",J333,0)</f>
        <v>0</v>
      </c>
      <c r="BJ333" s="19" t="s">
        <v>155</v>
      </c>
      <c r="BK333" s="219">
        <f>ROUND(I333*H333,2)</f>
        <v>0</v>
      </c>
      <c r="BL333" s="19" t="s">
        <v>155</v>
      </c>
      <c r="BM333" s="218" t="s">
        <v>1275</v>
      </c>
    </row>
    <row r="334" s="2" customFormat="1">
      <c r="A334" s="40"/>
      <c r="B334" s="41"/>
      <c r="C334" s="42"/>
      <c r="D334" s="220" t="s">
        <v>157</v>
      </c>
      <c r="E334" s="42"/>
      <c r="F334" s="221" t="s">
        <v>1276</v>
      </c>
      <c r="G334" s="42"/>
      <c r="H334" s="42"/>
      <c r="I334" s="222"/>
      <c r="J334" s="42"/>
      <c r="K334" s="42"/>
      <c r="L334" s="46"/>
      <c r="M334" s="223"/>
      <c r="N334" s="224"/>
      <c r="O334" s="87"/>
      <c r="P334" s="87"/>
      <c r="Q334" s="87"/>
      <c r="R334" s="87"/>
      <c r="S334" s="87"/>
      <c r="T334" s="88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157</v>
      </c>
      <c r="AU334" s="19" t="s">
        <v>85</v>
      </c>
    </row>
    <row r="335" s="2" customFormat="1">
      <c r="A335" s="40"/>
      <c r="B335" s="41"/>
      <c r="C335" s="42"/>
      <c r="D335" s="225" t="s">
        <v>159</v>
      </c>
      <c r="E335" s="42"/>
      <c r="F335" s="226" t="s">
        <v>1277</v>
      </c>
      <c r="G335" s="42"/>
      <c r="H335" s="42"/>
      <c r="I335" s="222"/>
      <c r="J335" s="42"/>
      <c r="K335" s="42"/>
      <c r="L335" s="46"/>
      <c r="M335" s="223"/>
      <c r="N335" s="224"/>
      <c r="O335" s="87"/>
      <c r="P335" s="87"/>
      <c r="Q335" s="87"/>
      <c r="R335" s="87"/>
      <c r="S335" s="87"/>
      <c r="T335" s="88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159</v>
      </c>
      <c r="AU335" s="19" t="s">
        <v>85</v>
      </c>
    </row>
    <row r="336" s="13" customFormat="1">
      <c r="A336" s="13"/>
      <c r="B336" s="227"/>
      <c r="C336" s="228"/>
      <c r="D336" s="220" t="s">
        <v>161</v>
      </c>
      <c r="E336" s="229" t="s">
        <v>19</v>
      </c>
      <c r="F336" s="230" t="s">
        <v>1278</v>
      </c>
      <c r="G336" s="228"/>
      <c r="H336" s="231">
        <v>2.7269999999999999</v>
      </c>
      <c r="I336" s="232"/>
      <c r="J336" s="228"/>
      <c r="K336" s="228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161</v>
      </c>
      <c r="AU336" s="237" t="s">
        <v>85</v>
      </c>
      <c r="AV336" s="13" t="s">
        <v>85</v>
      </c>
      <c r="AW336" s="13" t="s">
        <v>36</v>
      </c>
      <c r="AX336" s="13" t="s">
        <v>75</v>
      </c>
      <c r="AY336" s="237" t="s">
        <v>148</v>
      </c>
    </row>
    <row r="337" s="13" customFormat="1">
      <c r="A337" s="13"/>
      <c r="B337" s="227"/>
      <c r="C337" s="228"/>
      <c r="D337" s="220" t="s">
        <v>161</v>
      </c>
      <c r="E337" s="229" t="s">
        <v>19</v>
      </c>
      <c r="F337" s="230" t="s">
        <v>1279</v>
      </c>
      <c r="G337" s="228"/>
      <c r="H337" s="231">
        <v>6.4699999999999998</v>
      </c>
      <c r="I337" s="232"/>
      <c r="J337" s="228"/>
      <c r="K337" s="228"/>
      <c r="L337" s="233"/>
      <c r="M337" s="234"/>
      <c r="N337" s="235"/>
      <c r="O337" s="235"/>
      <c r="P337" s="235"/>
      <c r="Q337" s="235"/>
      <c r="R337" s="235"/>
      <c r="S337" s="235"/>
      <c r="T337" s="23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7" t="s">
        <v>161</v>
      </c>
      <c r="AU337" s="237" t="s">
        <v>85</v>
      </c>
      <c r="AV337" s="13" t="s">
        <v>85</v>
      </c>
      <c r="AW337" s="13" t="s">
        <v>36</v>
      </c>
      <c r="AX337" s="13" t="s">
        <v>75</v>
      </c>
      <c r="AY337" s="237" t="s">
        <v>148</v>
      </c>
    </row>
    <row r="338" s="14" customFormat="1">
      <c r="A338" s="14"/>
      <c r="B338" s="239"/>
      <c r="C338" s="240"/>
      <c r="D338" s="220" t="s">
        <v>161</v>
      </c>
      <c r="E338" s="241" t="s">
        <v>19</v>
      </c>
      <c r="F338" s="242" t="s">
        <v>181</v>
      </c>
      <c r="G338" s="240"/>
      <c r="H338" s="243">
        <v>9.1969999999999992</v>
      </c>
      <c r="I338" s="244"/>
      <c r="J338" s="240"/>
      <c r="K338" s="240"/>
      <c r="L338" s="245"/>
      <c r="M338" s="246"/>
      <c r="N338" s="247"/>
      <c r="O338" s="247"/>
      <c r="P338" s="247"/>
      <c r="Q338" s="247"/>
      <c r="R338" s="247"/>
      <c r="S338" s="247"/>
      <c r="T338" s="248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49" t="s">
        <v>161</v>
      </c>
      <c r="AU338" s="249" t="s">
        <v>85</v>
      </c>
      <c r="AV338" s="14" t="s">
        <v>155</v>
      </c>
      <c r="AW338" s="14" t="s">
        <v>36</v>
      </c>
      <c r="AX338" s="14" t="s">
        <v>83</v>
      </c>
      <c r="AY338" s="249" t="s">
        <v>148</v>
      </c>
    </row>
    <row r="339" s="2" customFormat="1" ht="16.5" customHeight="1">
      <c r="A339" s="40"/>
      <c r="B339" s="41"/>
      <c r="C339" s="207" t="s">
        <v>559</v>
      </c>
      <c r="D339" s="207" t="s">
        <v>150</v>
      </c>
      <c r="E339" s="208" t="s">
        <v>1280</v>
      </c>
      <c r="F339" s="209" t="s">
        <v>1281</v>
      </c>
      <c r="G339" s="210" t="s">
        <v>174</v>
      </c>
      <c r="H339" s="211">
        <v>42.899999999999999</v>
      </c>
      <c r="I339" s="212"/>
      <c r="J339" s="213">
        <f>ROUND(I339*H339,2)</f>
        <v>0</v>
      </c>
      <c r="K339" s="209" t="s">
        <v>154</v>
      </c>
      <c r="L339" s="46"/>
      <c r="M339" s="214" t="s">
        <v>19</v>
      </c>
      <c r="N339" s="215" t="s">
        <v>48</v>
      </c>
      <c r="O339" s="87"/>
      <c r="P339" s="216">
        <f>O339*H339</f>
        <v>0</v>
      </c>
      <c r="Q339" s="216">
        <v>0.12171</v>
      </c>
      <c r="R339" s="216">
        <f>Q339*H339</f>
        <v>5.2213589999999996</v>
      </c>
      <c r="S339" s="216">
        <v>2.3999999999999999</v>
      </c>
      <c r="T339" s="217">
        <f>S339*H339</f>
        <v>102.95999999999999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8" t="s">
        <v>155</v>
      </c>
      <c r="AT339" s="218" t="s">
        <v>150</v>
      </c>
      <c r="AU339" s="218" t="s">
        <v>85</v>
      </c>
      <c r="AY339" s="19" t="s">
        <v>148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19" t="s">
        <v>155</v>
      </c>
      <c r="BK339" s="219">
        <f>ROUND(I339*H339,2)</f>
        <v>0</v>
      </c>
      <c r="BL339" s="19" t="s">
        <v>155</v>
      </c>
      <c r="BM339" s="218" t="s">
        <v>1282</v>
      </c>
    </row>
    <row r="340" s="2" customFormat="1">
      <c r="A340" s="40"/>
      <c r="B340" s="41"/>
      <c r="C340" s="42"/>
      <c r="D340" s="220" t="s">
        <v>157</v>
      </c>
      <c r="E340" s="42"/>
      <c r="F340" s="221" t="s">
        <v>1283</v>
      </c>
      <c r="G340" s="42"/>
      <c r="H340" s="42"/>
      <c r="I340" s="222"/>
      <c r="J340" s="42"/>
      <c r="K340" s="42"/>
      <c r="L340" s="46"/>
      <c r="M340" s="223"/>
      <c r="N340" s="224"/>
      <c r="O340" s="87"/>
      <c r="P340" s="87"/>
      <c r="Q340" s="87"/>
      <c r="R340" s="87"/>
      <c r="S340" s="87"/>
      <c r="T340" s="88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157</v>
      </c>
      <c r="AU340" s="19" t="s">
        <v>85</v>
      </c>
    </row>
    <row r="341" s="2" customFormat="1">
      <c r="A341" s="40"/>
      <c r="B341" s="41"/>
      <c r="C341" s="42"/>
      <c r="D341" s="225" t="s">
        <v>159</v>
      </c>
      <c r="E341" s="42"/>
      <c r="F341" s="226" t="s">
        <v>1284</v>
      </c>
      <c r="G341" s="42"/>
      <c r="H341" s="42"/>
      <c r="I341" s="222"/>
      <c r="J341" s="42"/>
      <c r="K341" s="42"/>
      <c r="L341" s="46"/>
      <c r="M341" s="223"/>
      <c r="N341" s="224"/>
      <c r="O341" s="87"/>
      <c r="P341" s="87"/>
      <c r="Q341" s="87"/>
      <c r="R341" s="87"/>
      <c r="S341" s="87"/>
      <c r="T341" s="88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159</v>
      </c>
      <c r="AU341" s="19" t="s">
        <v>85</v>
      </c>
    </row>
    <row r="342" s="13" customFormat="1">
      <c r="A342" s="13"/>
      <c r="B342" s="227"/>
      <c r="C342" s="228"/>
      <c r="D342" s="220" t="s">
        <v>161</v>
      </c>
      <c r="E342" s="229" t="s">
        <v>19</v>
      </c>
      <c r="F342" s="230" t="s">
        <v>1285</v>
      </c>
      <c r="G342" s="228"/>
      <c r="H342" s="231">
        <v>42.899999999999999</v>
      </c>
      <c r="I342" s="232"/>
      <c r="J342" s="228"/>
      <c r="K342" s="228"/>
      <c r="L342" s="233"/>
      <c r="M342" s="234"/>
      <c r="N342" s="235"/>
      <c r="O342" s="235"/>
      <c r="P342" s="235"/>
      <c r="Q342" s="235"/>
      <c r="R342" s="235"/>
      <c r="S342" s="235"/>
      <c r="T342" s="23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7" t="s">
        <v>161</v>
      </c>
      <c r="AU342" s="237" t="s">
        <v>85</v>
      </c>
      <c r="AV342" s="13" t="s">
        <v>85</v>
      </c>
      <c r="AW342" s="13" t="s">
        <v>36</v>
      </c>
      <c r="AX342" s="13" t="s">
        <v>83</v>
      </c>
      <c r="AY342" s="237" t="s">
        <v>148</v>
      </c>
    </row>
    <row r="343" s="2" customFormat="1" ht="16.5" customHeight="1">
      <c r="A343" s="40"/>
      <c r="B343" s="41"/>
      <c r="C343" s="207" t="s">
        <v>568</v>
      </c>
      <c r="D343" s="207" t="s">
        <v>150</v>
      </c>
      <c r="E343" s="208" t="s">
        <v>654</v>
      </c>
      <c r="F343" s="209" t="s">
        <v>655</v>
      </c>
      <c r="G343" s="210" t="s">
        <v>174</v>
      </c>
      <c r="H343" s="211">
        <v>158.16</v>
      </c>
      <c r="I343" s="212"/>
      <c r="J343" s="213">
        <f>ROUND(I343*H343,2)</f>
        <v>0</v>
      </c>
      <c r="K343" s="209" t="s">
        <v>154</v>
      </c>
      <c r="L343" s="46"/>
      <c r="M343" s="214" t="s">
        <v>19</v>
      </c>
      <c r="N343" s="215" t="s">
        <v>48</v>
      </c>
      <c r="O343" s="87"/>
      <c r="P343" s="216">
        <f>O343*H343</f>
        <v>0</v>
      </c>
      <c r="Q343" s="216">
        <v>0.12</v>
      </c>
      <c r="R343" s="216">
        <f>Q343*H343</f>
        <v>18.979199999999999</v>
      </c>
      <c r="S343" s="216">
        <v>2.4900000000000002</v>
      </c>
      <c r="T343" s="217">
        <f>S343*H343</f>
        <v>393.8184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8" t="s">
        <v>155</v>
      </c>
      <c r="AT343" s="218" t="s">
        <v>150</v>
      </c>
      <c r="AU343" s="218" t="s">
        <v>85</v>
      </c>
      <c r="AY343" s="19" t="s">
        <v>148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19" t="s">
        <v>155</v>
      </c>
      <c r="BK343" s="219">
        <f>ROUND(I343*H343,2)</f>
        <v>0</v>
      </c>
      <c r="BL343" s="19" t="s">
        <v>155</v>
      </c>
      <c r="BM343" s="218" t="s">
        <v>1286</v>
      </c>
    </row>
    <row r="344" s="2" customFormat="1">
      <c r="A344" s="40"/>
      <c r="B344" s="41"/>
      <c r="C344" s="42"/>
      <c r="D344" s="220" t="s">
        <v>157</v>
      </c>
      <c r="E344" s="42"/>
      <c r="F344" s="221" t="s">
        <v>657</v>
      </c>
      <c r="G344" s="42"/>
      <c r="H344" s="42"/>
      <c r="I344" s="222"/>
      <c r="J344" s="42"/>
      <c r="K344" s="42"/>
      <c r="L344" s="46"/>
      <c r="M344" s="223"/>
      <c r="N344" s="224"/>
      <c r="O344" s="87"/>
      <c r="P344" s="87"/>
      <c r="Q344" s="87"/>
      <c r="R344" s="87"/>
      <c r="S344" s="87"/>
      <c r="T344" s="88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157</v>
      </c>
      <c r="AU344" s="19" t="s">
        <v>85</v>
      </c>
    </row>
    <row r="345" s="2" customFormat="1">
      <c r="A345" s="40"/>
      <c r="B345" s="41"/>
      <c r="C345" s="42"/>
      <c r="D345" s="225" t="s">
        <v>159</v>
      </c>
      <c r="E345" s="42"/>
      <c r="F345" s="226" t="s">
        <v>658</v>
      </c>
      <c r="G345" s="42"/>
      <c r="H345" s="42"/>
      <c r="I345" s="222"/>
      <c r="J345" s="42"/>
      <c r="K345" s="42"/>
      <c r="L345" s="46"/>
      <c r="M345" s="223"/>
      <c r="N345" s="224"/>
      <c r="O345" s="87"/>
      <c r="P345" s="87"/>
      <c r="Q345" s="87"/>
      <c r="R345" s="87"/>
      <c r="S345" s="87"/>
      <c r="T345" s="88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159</v>
      </c>
      <c r="AU345" s="19" t="s">
        <v>85</v>
      </c>
    </row>
    <row r="346" s="13" customFormat="1">
      <c r="A346" s="13"/>
      <c r="B346" s="227"/>
      <c r="C346" s="228"/>
      <c r="D346" s="220" t="s">
        <v>161</v>
      </c>
      <c r="E346" s="229" t="s">
        <v>19</v>
      </c>
      <c r="F346" s="230" t="s">
        <v>1287</v>
      </c>
      <c r="G346" s="228"/>
      <c r="H346" s="231">
        <v>158.16</v>
      </c>
      <c r="I346" s="232"/>
      <c r="J346" s="228"/>
      <c r="K346" s="228"/>
      <c r="L346" s="233"/>
      <c r="M346" s="234"/>
      <c r="N346" s="235"/>
      <c r="O346" s="235"/>
      <c r="P346" s="235"/>
      <c r="Q346" s="235"/>
      <c r="R346" s="235"/>
      <c r="S346" s="235"/>
      <c r="T346" s="23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7" t="s">
        <v>161</v>
      </c>
      <c r="AU346" s="237" t="s">
        <v>85</v>
      </c>
      <c r="AV346" s="13" t="s">
        <v>85</v>
      </c>
      <c r="AW346" s="13" t="s">
        <v>36</v>
      </c>
      <c r="AX346" s="13" t="s">
        <v>83</v>
      </c>
      <c r="AY346" s="237" t="s">
        <v>148</v>
      </c>
    </row>
    <row r="347" s="2" customFormat="1" ht="16.5" customHeight="1">
      <c r="A347" s="40"/>
      <c r="B347" s="41"/>
      <c r="C347" s="207" t="s">
        <v>578</v>
      </c>
      <c r="D347" s="207" t="s">
        <v>150</v>
      </c>
      <c r="E347" s="208" t="s">
        <v>1288</v>
      </c>
      <c r="F347" s="209" t="s">
        <v>1289</v>
      </c>
      <c r="G347" s="210" t="s">
        <v>443</v>
      </c>
      <c r="H347" s="211">
        <v>12</v>
      </c>
      <c r="I347" s="212"/>
      <c r="J347" s="213">
        <f>ROUND(I347*H347,2)</f>
        <v>0</v>
      </c>
      <c r="K347" s="209" t="s">
        <v>154</v>
      </c>
      <c r="L347" s="46"/>
      <c r="M347" s="214" t="s">
        <v>19</v>
      </c>
      <c r="N347" s="215" t="s">
        <v>48</v>
      </c>
      <c r="O347" s="87"/>
      <c r="P347" s="216">
        <f>O347*H347</f>
        <v>0</v>
      </c>
      <c r="Q347" s="216">
        <v>0.0035000000000000001</v>
      </c>
      <c r="R347" s="216">
        <f>Q347*H347</f>
        <v>0.042000000000000003</v>
      </c>
      <c r="S347" s="216">
        <v>0</v>
      </c>
      <c r="T347" s="217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8" t="s">
        <v>155</v>
      </c>
      <c r="AT347" s="218" t="s">
        <v>150</v>
      </c>
      <c r="AU347" s="218" t="s">
        <v>85</v>
      </c>
      <c r="AY347" s="19" t="s">
        <v>148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19" t="s">
        <v>155</v>
      </c>
      <c r="BK347" s="219">
        <f>ROUND(I347*H347,2)</f>
        <v>0</v>
      </c>
      <c r="BL347" s="19" t="s">
        <v>155</v>
      </c>
      <c r="BM347" s="218" t="s">
        <v>1290</v>
      </c>
    </row>
    <row r="348" s="2" customFormat="1">
      <c r="A348" s="40"/>
      <c r="B348" s="41"/>
      <c r="C348" s="42"/>
      <c r="D348" s="220" t="s">
        <v>157</v>
      </c>
      <c r="E348" s="42"/>
      <c r="F348" s="221" t="s">
        <v>1291</v>
      </c>
      <c r="G348" s="42"/>
      <c r="H348" s="42"/>
      <c r="I348" s="222"/>
      <c r="J348" s="42"/>
      <c r="K348" s="42"/>
      <c r="L348" s="46"/>
      <c r="M348" s="223"/>
      <c r="N348" s="224"/>
      <c r="O348" s="87"/>
      <c r="P348" s="87"/>
      <c r="Q348" s="87"/>
      <c r="R348" s="87"/>
      <c r="S348" s="87"/>
      <c r="T348" s="88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157</v>
      </c>
      <c r="AU348" s="19" t="s">
        <v>85</v>
      </c>
    </row>
    <row r="349" s="2" customFormat="1">
      <c r="A349" s="40"/>
      <c r="B349" s="41"/>
      <c r="C349" s="42"/>
      <c r="D349" s="225" t="s">
        <v>159</v>
      </c>
      <c r="E349" s="42"/>
      <c r="F349" s="226" t="s">
        <v>1292</v>
      </c>
      <c r="G349" s="42"/>
      <c r="H349" s="42"/>
      <c r="I349" s="222"/>
      <c r="J349" s="42"/>
      <c r="K349" s="42"/>
      <c r="L349" s="46"/>
      <c r="M349" s="223"/>
      <c r="N349" s="224"/>
      <c r="O349" s="87"/>
      <c r="P349" s="87"/>
      <c r="Q349" s="87"/>
      <c r="R349" s="87"/>
      <c r="S349" s="87"/>
      <c r="T349" s="88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159</v>
      </c>
      <c r="AU349" s="19" t="s">
        <v>85</v>
      </c>
    </row>
    <row r="350" s="13" customFormat="1">
      <c r="A350" s="13"/>
      <c r="B350" s="227"/>
      <c r="C350" s="228"/>
      <c r="D350" s="220" t="s">
        <v>161</v>
      </c>
      <c r="E350" s="229" t="s">
        <v>19</v>
      </c>
      <c r="F350" s="230" t="s">
        <v>1293</v>
      </c>
      <c r="G350" s="228"/>
      <c r="H350" s="231">
        <v>12</v>
      </c>
      <c r="I350" s="232"/>
      <c r="J350" s="228"/>
      <c r="K350" s="228"/>
      <c r="L350" s="233"/>
      <c r="M350" s="234"/>
      <c r="N350" s="235"/>
      <c r="O350" s="235"/>
      <c r="P350" s="235"/>
      <c r="Q350" s="235"/>
      <c r="R350" s="235"/>
      <c r="S350" s="235"/>
      <c r="T350" s="23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37" t="s">
        <v>161</v>
      </c>
      <c r="AU350" s="237" t="s">
        <v>85</v>
      </c>
      <c r="AV350" s="13" t="s">
        <v>85</v>
      </c>
      <c r="AW350" s="13" t="s">
        <v>36</v>
      </c>
      <c r="AX350" s="13" t="s">
        <v>83</v>
      </c>
      <c r="AY350" s="237" t="s">
        <v>148</v>
      </c>
    </row>
    <row r="351" s="12" customFormat="1" ht="22.8" customHeight="1">
      <c r="A351" s="12"/>
      <c r="B351" s="191"/>
      <c r="C351" s="192"/>
      <c r="D351" s="193" t="s">
        <v>74</v>
      </c>
      <c r="E351" s="205" t="s">
        <v>660</v>
      </c>
      <c r="F351" s="205" t="s">
        <v>661</v>
      </c>
      <c r="G351" s="192"/>
      <c r="H351" s="192"/>
      <c r="I351" s="195"/>
      <c r="J351" s="206">
        <f>BK351</f>
        <v>0</v>
      </c>
      <c r="K351" s="192"/>
      <c r="L351" s="197"/>
      <c r="M351" s="198"/>
      <c r="N351" s="199"/>
      <c r="O351" s="199"/>
      <c r="P351" s="200">
        <f>SUM(P352:P373)</f>
        <v>0</v>
      </c>
      <c r="Q351" s="199"/>
      <c r="R351" s="200">
        <f>SUM(R352:R373)</f>
        <v>0</v>
      </c>
      <c r="S351" s="199"/>
      <c r="T351" s="201">
        <f>SUM(T352:T373)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02" t="s">
        <v>83</v>
      </c>
      <c r="AT351" s="203" t="s">
        <v>74</v>
      </c>
      <c r="AU351" s="203" t="s">
        <v>83</v>
      </c>
      <c r="AY351" s="202" t="s">
        <v>148</v>
      </c>
      <c r="BK351" s="204">
        <f>SUM(BK352:BK373)</f>
        <v>0</v>
      </c>
    </row>
    <row r="352" s="2" customFormat="1" ht="16.5" customHeight="1">
      <c r="A352" s="40"/>
      <c r="B352" s="41"/>
      <c r="C352" s="207" t="s">
        <v>589</v>
      </c>
      <c r="D352" s="207" t="s">
        <v>150</v>
      </c>
      <c r="E352" s="208" t="s">
        <v>663</v>
      </c>
      <c r="F352" s="209" t="s">
        <v>664</v>
      </c>
      <c r="G352" s="210" t="s">
        <v>421</v>
      </c>
      <c r="H352" s="211">
        <v>395.39999999999998</v>
      </c>
      <c r="I352" s="212"/>
      <c r="J352" s="213">
        <f>ROUND(I352*H352,2)</f>
        <v>0</v>
      </c>
      <c r="K352" s="209" t="s">
        <v>154</v>
      </c>
      <c r="L352" s="46"/>
      <c r="M352" s="214" t="s">
        <v>19</v>
      </c>
      <c r="N352" s="215" t="s">
        <v>48</v>
      </c>
      <c r="O352" s="87"/>
      <c r="P352" s="216">
        <f>O352*H352</f>
        <v>0</v>
      </c>
      <c r="Q352" s="216">
        <v>0</v>
      </c>
      <c r="R352" s="216">
        <f>Q352*H352</f>
        <v>0</v>
      </c>
      <c r="S352" s="216">
        <v>0</v>
      </c>
      <c r="T352" s="217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8" t="s">
        <v>155</v>
      </c>
      <c r="AT352" s="218" t="s">
        <v>150</v>
      </c>
      <c r="AU352" s="218" t="s">
        <v>85</v>
      </c>
      <c r="AY352" s="19" t="s">
        <v>148</v>
      </c>
      <c r="BE352" s="219">
        <f>IF(N352="základní",J352,0)</f>
        <v>0</v>
      </c>
      <c r="BF352" s="219">
        <f>IF(N352="snížená",J352,0)</f>
        <v>0</v>
      </c>
      <c r="BG352" s="219">
        <f>IF(N352="zákl. přenesená",J352,0)</f>
        <v>0</v>
      </c>
      <c r="BH352" s="219">
        <f>IF(N352="sníž. přenesená",J352,0)</f>
        <v>0</v>
      </c>
      <c r="BI352" s="219">
        <f>IF(N352="nulová",J352,0)</f>
        <v>0</v>
      </c>
      <c r="BJ352" s="19" t="s">
        <v>155</v>
      </c>
      <c r="BK352" s="219">
        <f>ROUND(I352*H352,2)</f>
        <v>0</v>
      </c>
      <c r="BL352" s="19" t="s">
        <v>155</v>
      </c>
      <c r="BM352" s="218" t="s">
        <v>1294</v>
      </c>
    </row>
    <row r="353" s="2" customFormat="1">
      <c r="A353" s="40"/>
      <c r="B353" s="41"/>
      <c r="C353" s="42"/>
      <c r="D353" s="220" t="s">
        <v>157</v>
      </c>
      <c r="E353" s="42"/>
      <c r="F353" s="221" t="s">
        <v>666</v>
      </c>
      <c r="G353" s="42"/>
      <c r="H353" s="42"/>
      <c r="I353" s="222"/>
      <c r="J353" s="42"/>
      <c r="K353" s="42"/>
      <c r="L353" s="46"/>
      <c r="M353" s="223"/>
      <c r="N353" s="224"/>
      <c r="O353" s="87"/>
      <c r="P353" s="87"/>
      <c r="Q353" s="87"/>
      <c r="R353" s="87"/>
      <c r="S353" s="87"/>
      <c r="T353" s="88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157</v>
      </c>
      <c r="AU353" s="19" t="s">
        <v>85</v>
      </c>
    </row>
    <row r="354" s="2" customFormat="1">
      <c r="A354" s="40"/>
      <c r="B354" s="41"/>
      <c r="C354" s="42"/>
      <c r="D354" s="225" t="s">
        <v>159</v>
      </c>
      <c r="E354" s="42"/>
      <c r="F354" s="226" t="s">
        <v>667</v>
      </c>
      <c r="G354" s="42"/>
      <c r="H354" s="42"/>
      <c r="I354" s="222"/>
      <c r="J354" s="42"/>
      <c r="K354" s="42"/>
      <c r="L354" s="46"/>
      <c r="M354" s="223"/>
      <c r="N354" s="224"/>
      <c r="O354" s="87"/>
      <c r="P354" s="87"/>
      <c r="Q354" s="87"/>
      <c r="R354" s="87"/>
      <c r="S354" s="87"/>
      <c r="T354" s="88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159</v>
      </c>
      <c r="AU354" s="19" t="s">
        <v>85</v>
      </c>
    </row>
    <row r="355" s="2" customFormat="1">
      <c r="A355" s="40"/>
      <c r="B355" s="41"/>
      <c r="C355" s="42"/>
      <c r="D355" s="220" t="s">
        <v>168</v>
      </c>
      <c r="E355" s="42"/>
      <c r="F355" s="238" t="s">
        <v>668</v>
      </c>
      <c r="G355" s="42"/>
      <c r="H355" s="42"/>
      <c r="I355" s="222"/>
      <c r="J355" s="42"/>
      <c r="K355" s="42"/>
      <c r="L355" s="46"/>
      <c r="M355" s="223"/>
      <c r="N355" s="224"/>
      <c r="O355" s="87"/>
      <c r="P355" s="87"/>
      <c r="Q355" s="87"/>
      <c r="R355" s="87"/>
      <c r="S355" s="87"/>
      <c r="T355" s="88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168</v>
      </c>
      <c r="AU355" s="19" t="s">
        <v>85</v>
      </c>
    </row>
    <row r="356" s="15" customFormat="1">
      <c r="A356" s="15"/>
      <c r="B356" s="250"/>
      <c r="C356" s="251"/>
      <c r="D356" s="220" t="s">
        <v>161</v>
      </c>
      <c r="E356" s="252" t="s">
        <v>19</v>
      </c>
      <c r="F356" s="253" t="s">
        <v>1295</v>
      </c>
      <c r="G356" s="251"/>
      <c r="H356" s="252" t="s">
        <v>19</v>
      </c>
      <c r="I356" s="254"/>
      <c r="J356" s="251"/>
      <c r="K356" s="251"/>
      <c r="L356" s="255"/>
      <c r="M356" s="256"/>
      <c r="N356" s="257"/>
      <c r="O356" s="257"/>
      <c r="P356" s="257"/>
      <c r="Q356" s="257"/>
      <c r="R356" s="257"/>
      <c r="S356" s="257"/>
      <c r="T356" s="258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59" t="s">
        <v>161</v>
      </c>
      <c r="AU356" s="259" t="s">
        <v>85</v>
      </c>
      <c r="AV356" s="15" t="s">
        <v>83</v>
      </c>
      <c r="AW356" s="15" t="s">
        <v>36</v>
      </c>
      <c r="AX356" s="15" t="s">
        <v>75</v>
      </c>
      <c r="AY356" s="259" t="s">
        <v>148</v>
      </c>
    </row>
    <row r="357" s="13" customFormat="1">
      <c r="A357" s="13"/>
      <c r="B357" s="227"/>
      <c r="C357" s="228"/>
      <c r="D357" s="220" t="s">
        <v>161</v>
      </c>
      <c r="E357" s="229" t="s">
        <v>19</v>
      </c>
      <c r="F357" s="230" t="s">
        <v>1296</v>
      </c>
      <c r="G357" s="228"/>
      <c r="H357" s="231">
        <v>395.39999999999998</v>
      </c>
      <c r="I357" s="232"/>
      <c r="J357" s="228"/>
      <c r="K357" s="228"/>
      <c r="L357" s="233"/>
      <c r="M357" s="234"/>
      <c r="N357" s="235"/>
      <c r="O357" s="235"/>
      <c r="P357" s="235"/>
      <c r="Q357" s="235"/>
      <c r="R357" s="235"/>
      <c r="S357" s="235"/>
      <c r="T357" s="236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7" t="s">
        <v>161</v>
      </c>
      <c r="AU357" s="237" t="s">
        <v>85</v>
      </c>
      <c r="AV357" s="13" t="s">
        <v>85</v>
      </c>
      <c r="AW357" s="13" t="s">
        <v>36</v>
      </c>
      <c r="AX357" s="13" t="s">
        <v>83</v>
      </c>
      <c r="AY357" s="237" t="s">
        <v>148</v>
      </c>
    </row>
    <row r="358" s="2" customFormat="1" ht="16.5" customHeight="1">
      <c r="A358" s="40"/>
      <c r="B358" s="41"/>
      <c r="C358" s="207" t="s">
        <v>596</v>
      </c>
      <c r="D358" s="207" t="s">
        <v>150</v>
      </c>
      <c r="E358" s="208" t="s">
        <v>1297</v>
      </c>
      <c r="F358" s="209" t="s">
        <v>1298</v>
      </c>
      <c r="G358" s="210" t="s">
        <v>421</v>
      </c>
      <c r="H358" s="211">
        <v>107.25</v>
      </c>
      <c r="I358" s="212"/>
      <c r="J358" s="213">
        <f>ROUND(I358*H358,2)</f>
        <v>0</v>
      </c>
      <c r="K358" s="209" t="s">
        <v>154</v>
      </c>
      <c r="L358" s="46"/>
      <c r="M358" s="214" t="s">
        <v>19</v>
      </c>
      <c r="N358" s="215" t="s">
        <v>48</v>
      </c>
      <c r="O358" s="87"/>
      <c r="P358" s="216">
        <f>O358*H358</f>
        <v>0</v>
      </c>
      <c r="Q358" s="216">
        <v>0</v>
      </c>
      <c r="R358" s="216">
        <f>Q358*H358</f>
        <v>0</v>
      </c>
      <c r="S358" s="216">
        <v>0</v>
      </c>
      <c r="T358" s="217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8" t="s">
        <v>155</v>
      </c>
      <c r="AT358" s="218" t="s">
        <v>150</v>
      </c>
      <c r="AU358" s="218" t="s">
        <v>85</v>
      </c>
      <c r="AY358" s="19" t="s">
        <v>148</v>
      </c>
      <c r="BE358" s="219">
        <f>IF(N358="základní",J358,0)</f>
        <v>0</v>
      </c>
      <c r="BF358" s="219">
        <f>IF(N358="snížená",J358,0)</f>
        <v>0</v>
      </c>
      <c r="BG358" s="219">
        <f>IF(N358="zákl. přenesená",J358,0)</f>
        <v>0</v>
      </c>
      <c r="BH358" s="219">
        <f>IF(N358="sníž. přenesená",J358,0)</f>
        <v>0</v>
      </c>
      <c r="BI358" s="219">
        <f>IF(N358="nulová",J358,0)</f>
        <v>0</v>
      </c>
      <c r="BJ358" s="19" t="s">
        <v>155</v>
      </c>
      <c r="BK358" s="219">
        <f>ROUND(I358*H358,2)</f>
        <v>0</v>
      </c>
      <c r="BL358" s="19" t="s">
        <v>155</v>
      </c>
      <c r="BM358" s="218" t="s">
        <v>1299</v>
      </c>
    </row>
    <row r="359" s="2" customFormat="1">
      <c r="A359" s="40"/>
      <c r="B359" s="41"/>
      <c r="C359" s="42"/>
      <c r="D359" s="220" t="s">
        <v>157</v>
      </c>
      <c r="E359" s="42"/>
      <c r="F359" s="221" t="s">
        <v>1300</v>
      </c>
      <c r="G359" s="42"/>
      <c r="H359" s="42"/>
      <c r="I359" s="222"/>
      <c r="J359" s="42"/>
      <c r="K359" s="42"/>
      <c r="L359" s="46"/>
      <c r="M359" s="223"/>
      <c r="N359" s="224"/>
      <c r="O359" s="87"/>
      <c r="P359" s="87"/>
      <c r="Q359" s="87"/>
      <c r="R359" s="87"/>
      <c r="S359" s="87"/>
      <c r="T359" s="88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157</v>
      </c>
      <c r="AU359" s="19" t="s">
        <v>85</v>
      </c>
    </row>
    <row r="360" s="2" customFormat="1">
      <c r="A360" s="40"/>
      <c r="B360" s="41"/>
      <c r="C360" s="42"/>
      <c r="D360" s="225" t="s">
        <v>159</v>
      </c>
      <c r="E360" s="42"/>
      <c r="F360" s="226" t="s">
        <v>1301</v>
      </c>
      <c r="G360" s="42"/>
      <c r="H360" s="42"/>
      <c r="I360" s="222"/>
      <c r="J360" s="42"/>
      <c r="K360" s="42"/>
      <c r="L360" s="46"/>
      <c r="M360" s="223"/>
      <c r="N360" s="224"/>
      <c r="O360" s="87"/>
      <c r="P360" s="87"/>
      <c r="Q360" s="87"/>
      <c r="R360" s="87"/>
      <c r="S360" s="87"/>
      <c r="T360" s="88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159</v>
      </c>
      <c r="AU360" s="19" t="s">
        <v>85</v>
      </c>
    </row>
    <row r="361" s="2" customFormat="1">
      <c r="A361" s="40"/>
      <c r="B361" s="41"/>
      <c r="C361" s="42"/>
      <c r="D361" s="220" t="s">
        <v>168</v>
      </c>
      <c r="E361" s="42"/>
      <c r="F361" s="238" t="s">
        <v>668</v>
      </c>
      <c r="G361" s="42"/>
      <c r="H361" s="42"/>
      <c r="I361" s="222"/>
      <c r="J361" s="42"/>
      <c r="K361" s="42"/>
      <c r="L361" s="46"/>
      <c r="M361" s="223"/>
      <c r="N361" s="224"/>
      <c r="O361" s="87"/>
      <c r="P361" s="87"/>
      <c r="Q361" s="87"/>
      <c r="R361" s="87"/>
      <c r="S361" s="87"/>
      <c r="T361" s="88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168</v>
      </c>
      <c r="AU361" s="19" t="s">
        <v>85</v>
      </c>
    </row>
    <row r="362" s="15" customFormat="1">
      <c r="A362" s="15"/>
      <c r="B362" s="250"/>
      <c r="C362" s="251"/>
      <c r="D362" s="220" t="s">
        <v>161</v>
      </c>
      <c r="E362" s="252" t="s">
        <v>19</v>
      </c>
      <c r="F362" s="253" t="s">
        <v>1302</v>
      </c>
      <c r="G362" s="251"/>
      <c r="H362" s="252" t="s">
        <v>19</v>
      </c>
      <c r="I362" s="254"/>
      <c r="J362" s="251"/>
      <c r="K362" s="251"/>
      <c r="L362" s="255"/>
      <c r="M362" s="256"/>
      <c r="N362" s="257"/>
      <c r="O362" s="257"/>
      <c r="P362" s="257"/>
      <c r="Q362" s="257"/>
      <c r="R362" s="257"/>
      <c r="S362" s="257"/>
      <c r="T362" s="258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59" t="s">
        <v>161</v>
      </c>
      <c r="AU362" s="259" t="s">
        <v>85</v>
      </c>
      <c r="AV362" s="15" t="s">
        <v>83</v>
      </c>
      <c r="AW362" s="15" t="s">
        <v>36</v>
      </c>
      <c r="AX362" s="15" t="s">
        <v>75</v>
      </c>
      <c r="AY362" s="259" t="s">
        <v>148</v>
      </c>
    </row>
    <row r="363" s="13" customFormat="1">
      <c r="A363" s="13"/>
      <c r="B363" s="227"/>
      <c r="C363" s="228"/>
      <c r="D363" s="220" t="s">
        <v>161</v>
      </c>
      <c r="E363" s="229" t="s">
        <v>19</v>
      </c>
      <c r="F363" s="230" t="s">
        <v>1303</v>
      </c>
      <c r="G363" s="228"/>
      <c r="H363" s="231">
        <v>107.25</v>
      </c>
      <c r="I363" s="232"/>
      <c r="J363" s="228"/>
      <c r="K363" s="228"/>
      <c r="L363" s="233"/>
      <c r="M363" s="234"/>
      <c r="N363" s="235"/>
      <c r="O363" s="235"/>
      <c r="P363" s="235"/>
      <c r="Q363" s="235"/>
      <c r="R363" s="235"/>
      <c r="S363" s="235"/>
      <c r="T363" s="23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7" t="s">
        <v>161</v>
      </c>
      <c r="AU363" s="237" t="s">
        <v>85</v>
      </c>
      <c r="AV363" s="13" t="s">
        <v>85</v>
      </c>
      <c r="AW363" s="13" t="s">
        <v>36</v>
      </c>
      <c r="AX363" s="13" t="s">
        <v>83</v>
      </c>
      <c r="AY363" s="237" t="s">
        <v>148</v>
      </c>
    </row>
    <row r="364" s="2" customFormat="1" ht="16.5" customHeight="1">
      <c r="A364" s="40"/>
      <c r="B364" s="41"/>
      <c r="C364" s="207" t="s">
        <v>603</v>
      </c>
      <c r="D364" s="207" t="s">
        <v>150</v>
      </c>
      <c r="E364" s="208" t="s">
        <v>1304</v>
      </c>
      <c r="F364" s="209" t="s">
        <v>1305</v>
      </c>
      <c r="G364" s="210" t="s">
        <v>421</v>
      </c>
      <c r="H364" s="211">
        <v>20.591999999999999</v>
      </c>
      <c r="I364" s="212"/>
      <c r="J364" s="213">
        <f>ROUND(I364*H364,2)</f>
        <v>0</v>
      </c>
      <c r="K364" s="209" t="s">
        <v>19</v>
      </c>
      <c r="L364" s="46"/>
      <c r="M364" s="214" t="s">
        <v>19</v>
      </c>
      <c r="N364" s="215" t="s">
        <v>48</v>
      </c>
      <c r="O364" s="87"/>
      <c r="P364" s="216">
        <f>O364*H364</f>
        <v>0</v>
      </c>
      <c r="Q364" s="216">
        <v>0</v>
      </c>
      <c r="R364" s="216">
        <f>Q364*H364</f>
        <v>0</v>
      </c>
      <c r="S364" s="216">
        <v>0</v>
      </c>
      <c r="T364" s="217">
        <f>S364*H364</f>
        <v>0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8" t="s">
        <v>155</v>
      </c>
      <c r="AT364" s="218" t="s">
        <v>150</v>
      </c>
      <c r="AU364" s="218" t="s">
        <v>85</v>
      </c>
      <c r="AY364" s="19" t="s">
        <v>148</v>
      </c>
      <c r="BE364" s="219">
        <f>IF(N364="základní",J364,0)</f>
        <v>0</v>
      </c>
      <c r="BF364" s="219">
        <f>IF(N364="snížená",J364,0)</f>
        <v>0</v>
      </c>
      <c r="BG364" s="219">
        <f>IF(N364="zákl. přenesená",J364,0)</f>
        <v>0</v>
      </c>
      <c r="BH364" s="219">
        <f>IF(N364="sníž. přenesená",J364,0)</f>
        <v>0</v>
      </c>
      <c r="BI364" s="219">
        <f>IF(N364="nulová",J364,0)</f>
        <v>0</v>
      </c>
      <c r="BJ364" s="19" t="s">
        <v>155</v>
      </c>
      <c r="BK364" s="219">
        <f>ROUND(I364*H364,2)</f>
        <v>0</v>
      </c>
      <c r="BL364" s="19" t="s">
        <v>155</v>
      </c>
      <c r="BM364" s="218" t="s">
        <v>1306</v>
      </c>
    </row>
    <row r="365" s="2" customFormat="1">
      <c r="A365" s="40"/>
      <c r="B365" s="41"/>
      <c r="C365" s="42"/>
      <c r="D365" s="220" t="s">
        <v>157</v>
      </c>
      <c r="E365" s="42"/>
      <c r="F365" s="221" t="s">
        <v>1307</v>
      </c>
      <c r="G365" s="42"/>
      <c r="H365" s="42"/>
      <c r="I365" s="222"/>
      <c r="J365" s="42"/>
      <c r="K365" s="42"/>
      <c r="L365" s="46"/>
      <c r="M365" s="223"/>
      <c r="N365" s="224"/>
      <c r="O365" s="87"/>
      <c r="P365" s="87"/>
      <c r="Q365" s="87"/>
      <c r="R365" s="87"/>
      <c r="S365" s="87"/>
      <c r="T365" s="88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157</v>
      </c>
      <c r="AU365" s="19" t="s">
        <v>85</v>
      </c>
    </row>
    <row r="366" s="15" customFormat="1">
      <c r="A366" s="15"/>
      <c r="B366" s="250"/>
      <c r="C366" s="251"/>
      <c r="D366" s="220" t="s">
        <v>161</v>
      </c>
      <c r="E366" s="252" t="s">
        <v>19</v>
      </c>
      <c r="F366" s="253" t="s">
        <v>1308</v>
      </c>
      <c r="G366" s="251"/>
      <c r="H366" s="252" t="s">
        <v>19</v>
      </c>
      <c r="I366" s="254"/>
      <c r="J366" s="251"/>
      <c r="K366" s="251"/>
      <c r="L366" s="255"/>
      <c r="M366" s="256"/>
      <c r="N366" s="257"/>
      <c r="O366" s="257"/>
      <c r="P366" s="257"/>
      <c r="Q366" s="257"/>
      <c r="R366" s="257"/>
      <c r="S366" s="257"/>
      <c r="T366" s="258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9" t="s">
        <v>161</v>
      </c>
      <c r="AU366" s="259" t="s">
        <v>85</v>
      </c>
      <c r="AV366" s="15" t="s">
        <v>83</v>
      </c>
      <c r="AW366" s="15" t="s">
        <v>36</v>
      </c>
      <c r="AX366" s="15" t="s">
        <v>75</v>
      </c>
      <c r="AY366" s="259" t="s">
        <v>148</v>
      </c>
    </row>
    <row r="367" s="15" customFormat="1">
      <c r="A367" s="15"/>
      <c r="B367" s="250"/>
      <c r="C367" s="251"/>
      <c r="D367" s="220" t="s">
        <v>161</v>
      </c>
      <c r="E367" s="252" t="s">
        <v>19</v>
      </c>
      <c r="F367" s="253" t="s">
        <v>271</v>
      </c>
      <c r="G367" s="251"/>
      <c r="H367" s="252" t="s">
        <v>19</v>
      </c>
      <c r="I367" s="254"/>
      <c r="J367" s="251"/>
      <c r="K367" s="251"/>
      <c r="L367" s="255"/>
      <c r="M367" s="256"/>
      <c r="N367" s="257"/>
      <c r="O367" s="257"/>
      <c r="P367" s="257"/>
      <c r="Q367" s="257"/>
      <c r="R367" s="257"/>
      <c r="S367" s="257"/>
      <c r="T367" s="258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59" t="s">
        <v>161</v>
      </c>
      <c r="AU367" s="259" t="s">
        <v>85</v>
      </c>
      <c r="AV367" s="15" t="s">
        <v>83</v>
      </c>
      <c r="AW367" s="15" t="s">
        <v>36</v>
      </c>
      <c r="AX367" s="15" t="s">
        <v>75</v>
      </c>
      <c r="AY367" s="259" t="s">
        <v>148</v>
      </c>
    </row>
    <row r="368" s="13" customFormat="1">
      <c r="A368" s="13"/>
      <c r="B368" s="227"/>
      <c r="C368" s="228"/>
      <c r="D368" s="220" t="s">
        <v>161</v>
      </c>
      <c r="E368" s="229" t="s">
        <v>19</v>
      </c>
      <c r="F368" s="230" t="s">
        <v>1309</v>
      </c>
      <c r="G368" s="228"/>
      <c r="H368" s="231">
        <v>20.591999999999999</v>
      </c>
      <c r="I368" s="232"/>
      <c r="J368" s="228"/>
      <c r="K368" s="228"/>
      <c r="L368" s="233"/>
      <c r="M368" s="234"/>
      <c r="N368" s="235"/>
      <c r="O368" s="235"/>
      <c r="P368" s="235"/>
      <c r="Q368" s="235"/>
      <c r="R368" s="235"/>
      <c r="S368" s="235"/>
      <c r="T368" s="236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7" t="s">
        <v>161</v>
      </c>
      <c r="AU368" s="237" t="s">
        <v>85</v>
      </c>
      <c r="AV368" s="13" t="s">
        <v>85</v>
      </c>
      <c r="AW368" s="13" t="s">
        <v>36</v>
      </c>
      <c r="AX368" s="13" t="s">
        <v>83</v>
      </c>
      <c r="AY368" s="237" t="s">
        <v>148</v>
      </c>
    </row>
    <row r="369" s="2" customFormat="1" ht="16.5" customHeight="1">
      <c r="A369" s="40"/>
      <c r="B369" s="41"/>
      <c r="C369" s="207" t="s">
        <v>610</v>
      </c>
      <c r="D369" s="207" t="s">
        <v>150</v>
      </c>
      <c r="E369" s="208" t="s">
        <v>672</v>
      </c>
      <c r="F369" s="209" t="s">
        <v>673</v>
      </c>
      <c r="G369" s="210" t="s">
        <v>421</v>
      </c>
      <c r="H369" s="211">
        <v>79.079999999999998</v>
      </c>
      <c r="I369" s="212"/>
      <c r="J369" s="213">
        <f>ROUND(I369*H369,2)</f>
        <v>0</v>
      </c>
      <c r="K369" s="209" t="s">
        <v>19</v>
      </c>
      <c r="L369" s="46"/>
      <c r="M369" s="214" t="s">
        <v>19</v>
      </c>
      <c r="N369" s="215" t="s">
        <v>48</v>
      </c>
      <c r="O369" s="87"/>
      <c r="P369" s="216">
        <f>O369*H369</f>
        <v>0</v>
      </c>
      <c r="Q369" s="216">
        <v>0</v>
      </c>
      <c r="R369" s="216">
        <f>Q369*H369</f>
        <v>0</v>
      </c>
      <c r="S369" s="216">
        <v>0</v>
      </c>
      <c r="T369" s="217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8" t="s">
        <v>155</v>
      </c>
      <c r="AT369" s="218" t="s">
        <v>150</v>
      </c>
      <c r="AU369" s="218" t="s">
        <v>85</v>
      </c>
      <c r="AY369" s="19" t="s">
        <v>148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19" t="s">
        <v>155</v>
      </c>
      <c r="BK369" s="219">
        <f>ROUND(I369*H369,2)</f>
        <v>0</v>
      </c>
      <c r="BL369" s="19" t="s">
        <v>155</v>
      </c>
      <c r="BM369" s="218" t="s">
        <v>1310</v>
      </c>
    </row>
    <row r="370" s="2" customFormat="1">
      <c r="A370" s="40"/>
      <c r="B370" s="41"/>
      <c r="C370" s="42"/>
      <c r="D370" s="220" t="s">
        <v>157</v>
      </c>
      <c r="E370" s="42"/>
      <c r="F370" s="221" t="s">
        <v>675</v>
      </c>
      <c r="G370" s="42"/>
      <c r="H370" s="42"/>
      <c r="I370" s="222"/>
      <c r="J370" s="42"/>
      <c r="K370" s="42"/>
      <c r="L370" s="46"/>
      <c r="M370" s="223"/>
      <c r="N370" s="224"/>
      <c r="O370" s="87"/>
      <c r="P370" s="87"/>
      <c r="Q370" s="87"/>
      <c r="R370" s="87"/>
      <c r="S370" s="87"/>
      <c r="T370" s="88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157</v>
      </c>
      <c r="AU370" s="19" t="s">
        <v>85</v>
      </c>
    </row>
    <row r="371" s="15" customFormat="1">
      <c r="A371" s="15"/>
      <c r="B371" s="250"/>
      <c r="C371" s="251"/>
      <c r="D371" s="220" t="s">
        <v>161</v>
      </c>
      <c r="E371" s="252" t="s">
        <v>19</v>
      </c>
      <c r="F371" s="253" t="s">
        <v>963</v>
      </c>
      <c r="G371" s="251"/>
      <c r="H371" s="252" t="s">
        <v>19</v>
      </c>
      <c r="I371" s="254"/>
      <c r="J371" s="251"/>
      <c r="K371" s="251"/>
      <c r="L371" s="255"/>
      <c r="M371" s="256"/>
      <c r="N371" s="257"/>
      <c r="O371" s="257"/>
      <c r="P371" s="257"/>
      <c r="Q371" s="257"/>
      <c r="R371" s="257"/>
      <c r="S371" s="257"/>
      <c r="T371" s="258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9" t="s">
        <v>161</v>
      </c>
      <c r="AU371" s="259" t="s">
        <v>85</v>
      </c>
      <c r="AV371" s="15" t="s">
        <v>83</v>
      </c>
      <c r="AW371" s="15" t="s">
        <v>36</v>
      </c>
      <c r="AX371" s="15" t="s">
        <v>75</v>
      </c>
      <c r="AY371" s="259" t="s">
        <v>148</v>
      </c>
    </row>
    <row r="372" s="15" customFormat="1">
      <c r="A372" s="15"/>
      <c r="B372" s="250"/>
      <c r="C372" s="251"/>
      <c r="D372" s="220" t="s">
        <v>161</v>
      </c>
      <c r="E372" s="252" t="s">
        <v>19</v>
      </c>
      <c r="F372" s="253" t="s">
        <v>264</v>
      </c>
      <c r="G372" s="251"/>
      <c r="H372" s="252" t="s">
        <v>19</v>
      </c>
      <c r="I372" s="254"/>
      <c r="J372" s="251"/>
      <c r="K372" s="251"/>
      <c r="L372" s="255"/>
      <c r="M372" s="256"/>
      <c r="N372" s="257"/>
      <c r="O372" s="257"/>
      <c r="P372" s="257"/>
      <c r="Q372" s="257"/>
      <c r="R372" s="257"/>
      <c r="S372" s="257"/>
      <c r="T372" s="258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9" t="s">
        <v>161</v>
      </c>
      <c r="AU372" s="259" t="s">
        <v>85</v>
      </c>
      <c r="AV372" s="15" t="s">
        <v>83</v>
      </c>
      <c r="AW372" s="15" t="s">
        <v>36</v>
      </c>
      <c r="AX372" s="15" t="s">
        <v>75</v>
      </c>
      <c r="AY372" s="259" t="s">
        <v>148</v>
      </c>
    </row>
    <row r="373" s="13" customFormat="1">
      <c r="A373" s="13"/>
      <c r="B373" s="227"/>
      <c r="C373" s="228"/>
      <c r="D373" s="220" t="s">
        <v>161</v>
      </c>
      <c r="E373" s="229" t="s">
        <v>19</v>
      </c>
      <c r="F373" s="230" t="s">
        <v>1311</v>
      </c>
      <c r="G373" s="228"/>
      <c r="H373" s="231">
        <v>79.079999999999998</v>
      </c>
      <c r="I373" s="232"/>
      <c r="J373" s="228"/>
      <c r="K373" s="228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161</v>
      </c>
      <c r="AU373" s="237" t="s">
        <v>85</v>
      </c>
      <c r="AV373" s="13" t="s">
        <v>85</v>
      </c>
      <c r="AW373" s="13" t="s">
        <v>36</v>
      </c>
      <c r="AX373" s="13" t="s">
        <v>83</v>
      </c>
      <c r="AY373" s="237" t="s">
        <v>148</v>
      </c>
    </row>
    <row r="374" s="12" customFormat="1" ht="22.8" customHeight="1">
      <c r="A374" s="12"/>
      <c r="B374" s="191"/>
      <c r="C374" s="192"/>
      <c r="D374" s="193" t="s">
        <v>74</v>
      </c>
      <c r="E374" s="205" t="s">
        <v>715</v>
      </c>
      <c r="F374" s="205" t="s">
        <v>716</v>
      </c>
      <c r="G374" s="192"/>
      <c r="H374" s="192"/>
      <c r="I374" s="195"/>
      <c r="J374" s="206">
        <f>BK374</f>
        <v>0</v>
      </c>
      <c r="K374" s="192"/>
      <c r="L374" s="197"/>
      <c r="M374" s="198"/>
      <c r="N374" s="199"/>
      <c r="O374" s="199"/>
      <c r="P374" s="200">
        <f>SUM(P375:P377)</f>
        <v>0</v>
      </c>
      <c r="Q374" s="199"/>
      <c r="R374" s="200">
        <f>SUM(R375:R377)</f>
        <v>0</v>
      </c>
      <c r="S374" s="199"/>
      <c r="T374" s="201">
        <f>SUM(T375:T377)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02" t="s">
        <v>83</v>
      </c>
      <c r="AT374" s="203" t="s">
        <v>74</v>
      </c>
      <c r="AU374" s="203" t="s">
        <v>83</v>
      </c>
      <c r="AY374" s="202" t="s">
        <v>148</v>
      </c>
      <c r="BK374" s="204">
        <f>SUM(BK375:BK377)</f>
        <v>0</v>
      </c>
    </row>
    <row r="375" s="2" customFormat="1" ht="16.5" customHeight="1">
      <c r="A375" s="40"/>
      <c r="B375" s="41"/>
      <c r="C375" s="207" t="s">
        <v>614</v>
      </c>
      <c r="D375" s="207" t="s">
        <v>150</v>
      </c>
      <c r="E375" s="208" t="s">
        <v>718</v>
      </c>
      <c r="F375" s="209" t="s">
        <v>719</v>
      </c>
      <c r="G375" s="210" t="s">
        <v>421</v>
      </c>
      <c r="H375" s="211">
        <v>1148.829</v>
      </c>
      <c r="I375" s="212"/>
      <c r="J375" s="213">
        <f>ROUND(I375*H375,2)</f>
        <v>0</v>
      </c>
      <c r="K375" s="209" t="s">
        <v>154</v>
      </c>
      <c r="L375" s="46"/>
      <c r="M375" s="214" t="s">
        <v>19</v>
      </c>
      <c r="N375" s="215" t="s">
        <v>48</v>
      </c>
      <c r="O375" s="87"/>
      <c r="P375" s="216">
        <f>O375*H375</f>
        <v>0</v>
      </c>
      <c r="Q375" s="216">
        <v>0</v>
      </c>
      <c r="R375" s="216">
        <f>Q375*H375</f>
        <v>0</v>
      </c>
      <c r="S375" s="216">
        <v>0</v>
      </c>
      <c r="T375" s="217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8" t="s">
        <v>155</v>
      </c>
      <c r="AT375" s="218" t="s">
        <v>150</v>
      </c>
      <c r="AU375" s="218" t="s">
        <v>85</v>
      </c>
      <c r="AY375" s="19" t="s">
        <v>148</v>
      </c>
      <c r="BE375" s="219">
        <f>IF(N375="základní",J375,0)</f>
        <v>0</v>
      </c>
      <c r="BF375" s="219">
        <f>IF(N375="snížená",J375,0)</f>
        <v>0</v>
      </c>
      <c r="BG375" s="219">
        <f>IF(N375="zákl. přenesená",J375,0)</f>
        <v>0</v>
      </c>
      <c r="BH375" s="219">
        <f>IF(N375="sníž. přenesená",J375,0)</f>
        <v>0</v>
      </c>
      <c r="BI375" s="219">
        <f>IF(N375="nulová",J375,0)</f>
        <v>0</v>
      </c>
      <c r="BJ375" s="19" t="s">
        <v>155</v>
      </c>
      <c r="BK375" s="219">
        <f>ROUND(I375*H375,2)</f>
        <v>0</v>
      </c>
      <c r="BL375" s="19" t="s">
        <v>155</v>
      </c>
      <c r="BM375" s="218" t="s">
        <v>1312</v>
      </c>
    </row>
    <row r="376" s="2" customFormat="1">
      <c r="A376" s="40"/>
      <c r="B376" s="41"/>
      <c r="C376" s="42"/>
      <c r="D376" s="220" t="s">
        <v>157</v>
      </c>
      <c r="E376" s="42"/>
      <c r="F376" s="221" t="s">
        <v>721</v>
      </c>
      <c r="G376" s="42"/>
      <c r="H376" s="42"/>
      <c r="I376" s="222"/>
      <c r="J376" s="42"/>
      <c r="K376" s="42"/>
      <c r="L376" s="46"/>
      <c r="M376" s="223"/>
      <c r="N376" s="224"/>
      <c r="O376" s="87"/>
      <c r="P376" s="87"/>
      <c r="Q376" s="87"/>
      <c r="R376" s="87"/>
      <c r="S376" s="87"/>
      <c r="T376" s="88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157</v>
      </c>
      <c r="AU376" s="19" t="s">
        <v>85</v>
      </c>
    </row>
    <row r="377" s="2" customFormat="1">
      <c r="A377" s="40"/>
      <c r="B377" s="41"/>
      <c r="C377" s="42"/>
      <c r="D377" s="225" t="s">
        <v>159</v>
      </c>
      <c r="E377" s="42"/>
      <c r="F377" s="226" t="s">
        <v>722</v>
      </c>
      <c r="G377" s="42"/>
      <c r="H377" s="42"/>
      <c r="I377" s="222"/>
      <c r="J377" s="42"/>
      <c r="K377" s="42"/>
      <c r="L377" s="46"/>
      <c r="M377" s="223"/>
      <c r="N377" s="224"/>
      <c r="O377" s="87"/>
      <c r="P377" s="87"/>
      <c r="Q377" s="87"/>
      <c r="R377" s="87"/>
      <c r="S377" s="87"/>
      <c r="T377" s="88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159</v>
      </c>
      <c r="AU377" s="19" t="s">
        <v>85</v>
      </c>
    </row>
    <row r="378" s="12" customFormat="1" ht="25.92" customHeight="1">
      <c r="A378" s="12"/>
      <c r="B378" s="191"/>
      <c r="C378" s="192"/>
      <c r="D378" s="193" t="s">
        <v>74</v>
      </c>
      <c r="E378" s="194" t="s">
        <v>723</v>
      </c>
      <c r="F378" s="194" t="s">
        <v>724</v>
      </c>
      <c r="G378" s="192"/>
      <c r="H378" s="192"/>
      <c r="I378" s="195"/>
      <c r="J378" s="196">
        <f>BK378</f>
        <v>0</v>
      </c>
      <c r="K378" s="192"/>
      <c r="L378" s="197"/>
      <c r="M378" s="198"/>
      <c r="N378" s="199"/>
      <c r="O378" s="199"/>
      <c r="P378" s="200">
        <f>P379</f>
        <v>0</v>
      </c>
      <c r="Q378" s="199"/>
      <c r="R378" s="200">
        <f>R379</f>
        <v>0.28388551000000001</v>
      </c>
      <c r="S378" s="199"/>
      <c r="T378" s="201">
        <f>T379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02" t="s">
        <v>85</v>
      </c>
      <c r="AT378" s="203" t="s">
        <v>74</v>
      </c>
      <c r="AU378" s="203" t="s">
        <v>75</v>
      </c>
      <c r="AY378" s="202" t="s">
        <v>148</v>
      </c>
      <c r="BK378" s="204">
        <f>BK379</f>
        <v>0</v>
      </c>
    </row>
    <row r="379" s="12" customFormat="1" ht="22.8" customHeight="1">
      <c r="A379" s="12"/>
      <c r="B379" s="191"/>
      <c r="C379" s="192"/>
      <c r="D379" s="193" t="s">
        <v>74</v>
      </c>
      <c r="E379" s="205" t="s">
        <v>725</v>
      </c>
      <c r="F379" s="205" t="s">
        <v>726</v>
      </c>
      <c r="G379" s="192"/>
      <c r="H379" s="192"/>
      <c r="I379" s="195"/>
      <c r="J379" s="206">
        <f>BK379</f>
        <v>0</v>
      </c>
      <c r="K379" s="192"/>
      <c r="L379" s="197"/>
      <c r="M379" s="198"/>
      <c r="N379" s="199"/>
      <c r="O379" s="199"/>
      <c r="P379" s="200">
        <f>SUM(P380:P499)</f>
        <v>0</v>
      </c>
      <c r="Q379" s="199"/>
      <c r="R379" s="200">
        <f>SUM(R380:R499)</f>
        <v>0.28388551000000001</v>
      </c>
      <c r="S379" s="199"/>
      <c r="T379" s="201">
        <f>SUM(T380:T499)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02" t="s">
        <v>85</v>
      </c>
      <c r="AT379" s="203" t="s">
        <v>74</v>
      </c>
      <c r="AU379" s="203" t="s">
        <v>83</v>
      </c>
      <c r="AY379" s="202" t="s">
        <v>148</v>
      </c>
      <c r="BK379" s="204">
        <f>SUM(BK380:BK499)</f>
        <v>0</v>
      </c>
    </row>
    <row r="380" s="2" customFormat="1" ht="16.5" customHeight="1">
      <c r="A380" s="40"/>
      <c r="B380" s="41"/>
      <c r="C380" s="207" t="s">
        <v>618</v>
      </c>
      <c r="D380" s="207" t="s">
        <v>150</v>
      </c>
      <c r="E380" s="208" t="s">
        <v>1022</v>
      </c>
      <c r="F380" s="209" t="s">
        <v>1023</v>
      </c>
      <c r="G380" s="210" t="s">
        <v>311</v>
      </c>
      <c r="H380" s="211">
        <v>134.15000000000001</v>
      </c>
      <c r="I380" s="212"/>
      <c r="J380" s="213">
        <f>ROUND(I380*H380,2)</f>
        <v>0</v>
      </c>
      <c r="K380" s="209" t="s">
        <v>154</v>
      </c>
      <c r="L380" s="46"/>
      <c r="M380" s="214" t="s">
        <v>19</v>
      </c>
      <c r="N380" s="215" t="s">
        <v>48</v>
      </c>
      <c r="O380" s="87"/>
      <c r="P380" s="216">
        <f>O380*H380</f>
        <v>0</v>
      </c>
      <c r="Q380" s="216">
        <v>6.9999999999999994E-05</v>
      </c>
      <c r="R380" s="216">
        <f>Q380*H380</f>
        <v>0.0093904999999999995</v>
      </c>
      <c r="S380" s="216">
        <v>0</v>
      </c>
      <c r="T380" s="217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8" t="s">
        <v>308</v>
      </c>
      <c r="AT380" s="218" t="s">
        <v>150</v>
      </c>
      <c r="AU380" s="218" t="s">
        <v>85</v>
      </c>
      <c r="AY380" s="19" t="s">
        <v>148</v>
      </c>
      <c r="BE380" s="219">
        <f>IF(N380="základní",J380,0)</f>
        <v>0</v>
      </c>
      <c r="BF380" s="219">
        <f>IF(N380="snížená",J380,0)</f>
        <v>0</v>
      </c>
      <c r="BG380" s="219">
        <f>IF(N380="zákl. přenesená",J380,0)</f>
        <v>0</v>
      </c>
      <c r="BH380" s="219">
        <f>IF(N380="sníž. přenesená",J380,0)</f>
        <v>0</v>
      </c>
      <c r="BI380" s="219">
        <f>IF(N380="nulová",J380,0)</f>
        <v>0</v>
      </c>
      <c r="BJ380" s="19" t="s">
        <v>155</v>
      </c>
      <c r="BK380" s="219">
        <f>ROUND(I380*H380,2)</f>
        <v>0</v>
      </c>
      <c r="BL380" s="19" t="s">
        <v>308</v>
      </c>
      <c r="BM380" s="218" t="s">
        <v>1313</v>
      </c>
    </row>
    <row r="381" s="2" customFormat="1">
      <c r="A381" s="40"/>
      <c r="B381" s="41"/>
      <c r="C381" s="42"/>
      <c r="D381" s="220" t="s">
        <v>157</v>
      </c>
      <c r="E381" s="42"/>
      <c r="F381" s="221" t="s">
        <v>1025</v>
      </c>
      <c r="G381" s="42"/>
      <c r="H381" s="42"/>
      <c r="I381" s="222"/>
      <c r="J381" s="42"/>
      <c r="K381" s="42"/>
      <c r="L381" s="46"/>
      <c r="M381" s="223"/>
      <c r="N381" s="224"/>
      <c r="O381" s="87"/>
      <c r="P381" s="87"/>
      <c r="Q381" s="87"/>
      <c r="R381" s="87"/>
      <c r="S381" s="87"/>
      <c r="T381" s="88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157</v>
      </c>
      <c r="AU381" s="19" t="s">
        <v>85</v>
      </c>
    </row>
    <row r="382" s="2" customFormat="1">
      <c r="A382" s="40"/>
      <c r="B382" s="41"/>
      <c r="C382" s="42"/>
      <c r="D382" s="225" t="s">
        <v>159</v>
      </c>
      <c r="E382" s="42"/>
      <c r="F382" s="226" t="s">
        <v>1026</v>
      </c>
      <c r="G382" s="42"/>
      <c r="H382" s="42"/>
      <c r="I382" s="222"/>
      <c r="J382" s="42"/>
      <c r="K382" s="42"/>
      <c r="L382" s="46"/>
      <c r="M382" s="223"/>
      <c r="N382" s="224"/>
      <c r="O382" s="87"/>
      <c r="P382" s="87"/>
      <c r="Q382" s="87"/>
      <c r="R382" s="87"/>
      <c r="S382" s="87"/>
      <c r="T382" s="88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159</v>
      </c>
      <c r="AU382" s="19" t="s">
        <v>85</v>
      </c>
    </row>
    <row r="383" s="13" customFormat="1">
      <c r="A383" s="13"/>
      <c r="B383" s="227"/>
      <c r="C383" s="228"/>
      <c r="D383" s="220" t="s">
        <v>161</v>
      </c>
      <c r="E383" s="229" t="s">
        <v>19</v>
      </c>
      <c r="F383" s="230" t="s">
        <v>1314</v>
      </c>
      <c r="G383" s="228"/>
      <c r="H383" s="231">
        <v>26.248000000000001</v>
      </c>
      <c r="I383" s="232"/>
      <c r="J383" s="228"/>
      <c r="K383" s="228"/>
      <c r="L383" s="233"/>
      <c r="M383" s="234"/>
      <c r="N383" s="235"/>
      <c r="O383" s="235"/>
      <c r="P383" s="235"/>
      <c r="Q383" s="235"/>
      <c r="R383" s="235"/>
      <c r="S383" s="235"/>
      <c r="T383" s="23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7" t="s">
        <v>161</v>
      </c>
      <c r="AU383" s="237" t="s">
        <v>85</v>
      </c>
      <c r="AV383" s="13" t="s">
        <v>85</v>
      </c>
      <c r="AW383" s="13" t="s">
        <v>36</v>
      </c>
      <c r="AX383" s="13" t="s">
        <v>75</v>
      </c>
      <c r="AY383" s="237" t="s">
        <v>148</v>
      </c>
    </row>
    <row r="384" s="13" customFormat="1">
      <c r="A384" s="13"/>
      <c r="B384" s="227"/>
      <c r="C384" s="228"/>
      <c r="D384" s="220" t="s">
        <v>161</v>
      </c>
      <c r="E384" s="229" t="s">
        <v>19</v>
      </c>
      <c r="F384" s="230" t="s">
        <v>1315</v>
      </c>
      <c r="G384" s="228"/>
      <c r="H384" s="231">
        <v>22.933</v>
      </c>
      <c r="I384" s="232"/>
      <c r="J384" s="228"/>
      <c r="K384" s="228"/>
      <c r="L384" s="233"/>
      <c r="M384" s="234"/>
      <c r="N384" s="235"/>
      <c r="O384" s="235"/>
      <c r="P384" s="235"/>
      <c r="Q384" s="235"/>
      <c r="R384" s="235"/>
      <c r="S384" s="235"/>
      <c r="T384" s="236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7" t="s">
        <v>161</v>
      </c>
      <c r="AU384" s="237" t="s">
        <v>85</v>
      </c>
      <c r="AV384" s="13" t="s">
        <v>85</v>
      </c>
      <c r="AW384" s="13" t="s">
        <v>36</v>
      </c>
      <c r="AX384" s="13" t="s">
        <v>75</v>
      </c>
      <c r="AY384" s="237" t="s">
        <v>148</v>
      </c>
    </row>
    <row r="385" s="13" customFormat="1">
      <c r="A385" s="13"/>
      <c r="B385" s="227"/>
      <c r="C385" s="228"/>
      <c r="D385" s="220" t="s">
        <v>161</v>
      </c>
      <c r="E385" s="229" t="s">
        <v>19</v>
      </c>
      <c r="F385" s="230" t="s">
        <v>1316</v>
      </c>
      <c r="G385" s="228"/>
      <c r="H385" s="231">
        <v>7.2539999999999996</v>
      </c>
      <c r="I385" s="232"/>
      <c r="J385" s="228"/>
      <c r="K385" s="228"/>
      <c r="L385" s="233"/>
      <c r="M385" s="234"/>
      <c r="N385" s="235"/>
      <c r="O385" s="235"/>
      <c r="P385" s="235"/>
      <c r="Q385" s="235"/>
      <c r="R385" s="235"/>
      <c r="S385" s="235"/>
      <c r="T385" s="236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37" t="s">
        <v>161</v>
      </c>
      <c r="AU385" s="237" t="s">
        <v>85</v>
      </c>
      <c r="AV385" s="13" t="s">
        <v>85</v>
      </c>
      <c r="AW385" s="13" t="s">
        <v>36</v>
      </c>
      <c r="AX385" s="13" t="s">
        <v>75</v>
      </c>
      <c r="AY385" s="237" t="s">
        <v>148</v>
      </c>
    </row>
    <row r="386" s="13" customFormat="1">
      <c r="A386" s="13"/>
      <c r="B386" s="227"/>
      <c r="C386" s="228"/>
      <c r="D386" s="220" t="s">
        <v>161</v>
      </c>
      <c r="E386" s="229" t="s">
        <v>19</v>
      </c>
      <c r="F386" s="230" t="s">
        <v>1317</v>
      </c>
      <c r="G386" s="228"/>
      <c r="H386" s="231">
        <v>77.715000000000003</v>
      </c>
      <c r="I386" s="232"/>
      <c r="J386" s="228"/>
      <c r="K386" s="228"/>
      <c r="L386" s="233"/>
      <c r="M386" s="234"/>
      <c r="N386" s="235"/>
      <c r="O386" s="235"/>
      <c r="P386" s="235"/>
      <c r="Q386" s="235"/>
      <c r="R386" s="235"/>
      <c r="S386" s="235"/>
      <c r="T386" s="236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7" t="s">
        <v>161</v>
      </c>
      <c r="AU386" s="237" t="s">
        <v>85</v>
      </c>
      <c r="AV386" s="13" t="s">
        <v>85</v>
      </c>
      <c r="AW386" s="13" t="s">
        <v>36</v>
      </c>
      <c r="AX386" s="13" t="s">
        <v>75</v>
      </c>
      <c r="AY386" s="237" t="s">
        <v>148</v>
      </c>
    </row>
    <row r="387" s="14" customFormat="1">
      <c r="A387" s="14"/>
      <c r="B387" s="239"/>
      <c r="C387" s="240"/>
      <c r="D387" s="220" t="s">
        <v>161</v>
      </c>
      <c r="E387" s="241" t="s">
        <v>19</v>
      </c>
      <c r="F387" s="242" t="s">
        <v>181</v>
      </c>
      <c r="G387" s="240"/>
      <c r="H387" s="243">
        <v>134.15000000000001</v>
      </c>
      <c r="I387" s="244"/>
      <c r="J387" s="240"/>
      <c r="K387" s="240"/>
      <c r="L387" s="245"/>
      <c r="M387" s="246"/>
      <c r="N387" s="247"/>
      <c r="O387" s="247"/>
      <c r="P387" s="247"/>
      <c r="Q387" s="247"/>
      <c r="R387" s="247"/>
      <c r="S387" s="247"/>
      <c r="T387" s="248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9" t="s">
        <v>161</v>
      </c>
      <c r="AU387" s="249" t="s">
        <v>85</v>
      </c>
      <c r="AV387" s="14" t="s">
        <v>155</v>
      </c>
      <c r="AW387" s="14" t="s">
        <v>36</v>
      </c>
      <c r="AX387" s="14" t="s">
        <v>83</v>
      </c>
      <c r="AY387" s="249" t="s">
        <v>148</v>
      </c>
    </row>
    <row r="388" s="2" customFormat="1" ht="16.5" customHeight="1">
      <c r="A388" s="40"/>
      <c r="B388" s="41"/>
      <c r="C388" s="271" t="s">
        <v>622</v>
      </c>
      <c r="D388" s="271" t="s">
        <v>250</v>
      </c>
      <c r="E388" s="272" t="s">
        <v>1318</v>
      </c>
      <c r="F388" s="273" t="s">
        <v>1319</v>
      </c>
      <c r="G388" s="274" t="s">
        <v>311</v>
      </c>
      <c r="H388" s="275">
        <v>26.248000000000001</v>
      </c>
      <c r="I388" s="276"/>
      <c r="J388" s="277">
        <f>ROUND(I388*H388,2)</f>
        <v>0</v>
      </c>
      <c r="K388" s="273" t="s">
        <v>19</v>
      </c>
      <c r="L388" s="278"/>
      <c r="M388" s="279" t="s">
        <v>19</v>
      </c>
      <c r="N388" s="280" t="s">
        <v>48</v>
      </c>
      <c r="O388" s="87"/>
      <c r="P388" s="216">
        <f>O388*H388</f>
        <v>0</v>
      </c>
      <c r="Q388" s="216">
        <v>0</v>
      </c>
      <c r="R388" s="216">
        <f>Q388*H388</f>
        <v>0</v>
      </c>
      <c r="S388" s="216">
        <v>0</v>
      </c>
      <c r="T388" s="217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8" t="s">
        <v>440</v>
      </c>
      <c r="AT388" s="218" t="s">
        <v>250</v>
      </c>
      <c r="AU388" s="218" t="s">
        <v>85</v>
      </c>
      <c r="AY388" s="19" t="s">
        <v>148</v>
      </c>
      <c r="BE388" s="219">
        <f>IF(N388="základní",J388,0)</f>
        <v>0</v>
      </c>
      <c r="BF388" s="219">
        <f>IF(N388="snížená",J388,0)</f>
        <v>0</v>
      </c>
      <c r="BG388" s="219">
        <f>IF(N388="zákl. přenesená",J388,0)</f>
        <v>0</v>
      </c>
      <c r="BH388" s="219">
        <f>IF(N388="sníž. přenesená",J388,0)</f>
        <v>0</v>
      </c>
      <c r="BI388" s="219">
        <f>IF(N388="nulová",J388,0)</f>
        <v>0</v>
      </c>
      <c r="BJ388" s="19" t="s">
        <v>155</v>
      </c>
      <c r="BK388" s="219">
        <f>ROUND(I388*H388,2)</f>
        <v>0</v>
      </c>
      <c r="BL388" s="19" t="s">
        <v>308</v>
      </c>
      <c r="BM388" s="218" t="s">
        <v>1320</v>
      </c>
    </row>
    <row r="389" s="2" customFormat="1">
      <c r="A389" s="40"/>
      <c r="B389" s="41"/>
      <c r="C389" s="42"/>
      <c r="D389" s="220" t="s">
        <v>157</v>
      </c>
      <c r="E389" s="42"/>
      <c r="F389" s="221" t="s">
        <v>1319</v>
      </c>
      <c r="G389" s="42"/>
      <c r="H389" s="42"/>
      <c r="I389" s="222"/>
      <c r="J389" s="42"/>
      <c r="K389" s="42"/>
      <c r="L389" s="46"/>
      <c r="M389" s="223"/>
      <c r="N389" s="224"/>
      <c r="O389" s="87"/>
      <c r="P389" s="87"/>
      <c r="Q389" s="87"/>
      <c r="R389" s="87"/>
      <c r="S389" s="87"/>
      <c r="T389" s="88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157</v>
      </c>
      <c r="AU389" s="19" t="s">
        <v>85</v>
      </c>
    </row>
    <row r="390" s="2" customFormat="1" ht="16.5" customHeight="1">
      <c r="A390" s="40"/>
      <c r="B390" s="41"/>
      <c r="C390" s="271" t="s">
        <v>626</v>
      </c>
      <c r="D390" s="271" t="s">
        <v>250</v>
      </c>
      <c r="E390" s="272" t="s">
        <v>1321</v>
      </c>
      <c r="F390" s="273" t="s">
        <v>1322</v>
      </c>
      <c r="G390" s="274" t="s">
        <v>311</v>
      </c>
      <c r="H390" s="275">
        <v>22.933</v>
      </c>
      <c r="I390" s="276"/>
      <c r="J390" s="277">
        <f>ROUND(I390*H390,2)</f>
        <v>0</v>
      </c>
      <c r="K390" s="273" t="s">
        <v>19</v>
      </c>
      <c r="L390" s="278"/>
      <c r="M390" s="279" t="s">
        <v>19</v>
      </c>
      <c r="N390" s="280" t="s">
        <v>48</v>
      </c>
      <c r="O390" s="87"/>
      <c r="P390" s="216">
        <f>O390*H390</f>
        <v>0</v>
      </c>
      <c r="Q390" s="216">
        <v>0</v>
      </c>
      <c r="R390" s="216">
        <f>Q390*H390</f>
        <v>0</v>
      </c>
      <c r="S390" s="216">
        <v>0</v>
      </c>
      <c r="T390" s="217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8" t="s">
        <v>440</v>
      </c>
      <c r="AT390" s="218" t="s">
        <v>250</v>
      </c>
      <c r="AU390" s="218" t="s">
        <v>85</v>
      </c>
      <c r="AY390" s="19" t="s">
        <v>148</v>
      </c>
      <c r="BE390" s="219">
        <f>IF(N390="základní",J390,0)</f>
        <v>0</v>
      </c>
      <c r="BF390" s="219">
        <f>IF(N390="snížená",J390,0)</f>
        <v>0</v>
      </c>
      <c r="BG390" s="219">
        <f>IF(N390="zákl. přenesená",J390,0)</f>
        <v>0</v>
      </c>
      <c r="BH390" s="219">
        <f>IF(N390="sníž. přenesená",J390,0)</f>
        <v>0</v>
      </c>
      <c r="BI390" s="219">
        <f>IF(N390="nulová",J390,0)</f>
        <v>0</v>
      </c>
      <c r="BJ390" s="19" t="s">
        <v>155</v>
      </c>
      <c r="BK390" s="219">
        <f>ROUND(I390*H390,2)</f>
        <v>0</v>
      </c>
      <c r="BL390" s="19" t="s">
        <v>308</v>
      </c>
      <c r="BM390" s="218" t="s">
        <v>1323</v>
      </c>
    </row>
    <row r="391" s="2" customFormat="1">
      <c r="A391" s="40"/>
      <c r="B391" s="41"/>
      <c r="C391" s="42"/>
      <c r="D391" s="220" t="s">
        <v>157</v>
      </c>
      <c r="E391" s="42"/>
      <c r="F391" s="221" t="s">
        <v>1322</v>
      </c>
      <c r="G391" s="42"/>
      <c r="H391" s="42"/>
      <c r="I391" s="222"/>
      <c r="J391" s="42"/>
      <c r="K391" s="42"/>
      <c r="L391" s="46"/>
      <c r="M391" s="223"/>
      <c r="N391" s="224"/>
      <c r="O391" s="87"/>
      <c r="P391" s="87"/>
      <c r="Q391" s="87"/>
      <c r="R391" s="87"/>
      <c r="S391" s="87"/>
      <c r="T391" s="88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157</v>
      </c>
      <c r="AU391" s="19" t="s">
        <v>85</v>
      </c>
    </row>
    <row r="392" s="2" customFormat="1" ht="16.5" customHeight="1">
      <c r="A392" s="40"/>
      <c r="B392" s="41"/>
      <c r="C392" s="271" t="s">
        <v>630</v>
      </c>
      <c r="D392" s="271" t="s">
        <v>250</v>
      </c>
      <c r="E392" s="272" t="s">
        <v>1324</v>
      </c>
      <c r="F392" s="273" t="s">
        <v>1325</v>
      </c>
      <c r="G392" s="274" t="s">
        <v>311</v>
      </c>
      <c r="H392" s="275">
        <v>7.2539999999999996</v>
      </c>
      <c r="I392" s="276"/>
      <c r="J392" s="277">
        <f>ROUND(I392*H392,2)</f>
        <v>0</v>
      </c>
      <c r="K392" s="273" t="s">
        <v>19</v>
      </c>
      <c r="L392" s="278"/>
      <c r="M392" s="279" t="s">
        <v>19</v>
      </c>
      <c r="N392" s="280" t="s">
        <v>48</v>
      </c>
      <c r="O392" s="87"/>
      <c r="P392" s="216">
        <f>O392*H392</f>
        <v>0</v>
      </c>
      <c r="Q392" s="216">
        <v>0</v>
      </c>
      <c r="R392" s="216">
        <f>Q392*H392</f>
        <v>0</v>
      </c>
      <c r="S392" s="216">
        <v>0</v>
      </c>
      <c r="T392" s="217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8" t="s">
        <v>440</v>
      </c>
      <c r="AT392" s="218" t="s">
        <v>250</v>
      </c>
      <c r="AU392" s="218" t="s">
        <v>85</v>
      </c>
      <c r="AY392" s="19" t="s">
        <v>148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19" t="s">
        <v>155</v>
      </c>
      <c r="BK392" s="219">
        <f>ROUND(I392*H392,2)</f>
        <v>0</v>
      </c>
      <c r="BL392" s="19" t="s">
        <v>308</v>
      </c>
      <c r="BM392" s="218" t="s">
        <v>1326</v>
      </c>
    </row>
    <row r="393" s="2" customFormat="1">
      <c r="A393" s="40"/>
      <c r="B393" s="41"/>
      <c r="C393" s="42"/>
      <c r="D393" s="220" t="s">
        <v>157</v>
      </c>
      <c r="E393" s="42"/>
      <c r="F393" s="221" t="s">
        <v>1325</v>
      </c>
      <c r="G393" s="42"/>
      <c r="H393" s="42"/>
      <c r="I393" s="222"/>
      <c r="J393" s="42"/>
      <c r="K393" s="42"/>
      <c r="L393" s="46"/>
      <c r="M393" s="223"/>
      <c r="N393" s="224"/>
      <c r="O393" s="87"/>
      <c r="P393" s="87"/>
      <c r="Q393" s="87"/>
      <c r="R393" s="87"/>
      <c r="S393" s="87"/>
      <c r="T393" s="88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157</v>
      </c>
      <c r="AU393" s="19" t="s">
        <v>85</v>
      </c>
    </row>
    <row r="394" s="2" customFormat="1" ht="16.5" customHeight="1">
      <c r="A394" s="40"/>
      <c r="B394" s="41"/>
      <c r="C394" s="271" t="s">
        <v>634</v>
      </c>
      <c r="D394" s="271" t="s">
        <v>250</v>
      </c>
      <c r="E394" s="272" t="s">
        <v>1327</v>
      </c>
      <c r="F394" s="273" t="s">
        <v>1328</v>
      </c>
      <c r="G394" s="274" t="s">
        <v>311</v>
      </c>
      <c r="H394" s="275">
        <v>77.715000000000003</v>
      </c>
      <c r="I394" s="276"/>
      <c r="J394" s="277">
        <f>ROUND(I394*H394,2)</f>
        <v>0</v>
      </c>
      <c r="K394" s="273" t="s">
        <v>19</v>
      </c>
      <c r="L394" s="278"/>
      <c r="M394" s="279" t="s">
        <v>19</v>
      </c>
      <c r="N394" s="280" t="s">
        <v>48</v>
      </c>
      <c r="O394" s="87"/>
      <c r="P394" s="216">
        <f>O394*H394</f>
        <v>0</v>
      </c>
      <c r="Q394" s="216">
        <v>0</v>
      </c>
      <c r="R394" s="216">
        <f>Q394*H394</f>
        <v>0</v>
      </c>
      <c r="S394" s="216">
        <v>0</v>
      </c>
      <c r="T394" s="217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8" t="s">
        <v>440</v>
      </c>
      <c r="AT394" s="218" t="s">
        <v>250</v>
      </c>
      <c r="AU394" s="218" t="s">
        <v>85</v>
      </c>
      <c r="AY394" s="19" t="s">
        <v>148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19" t="s">
        <v>155</v>
      </c>
      <c r="BK394" s="219">
        <f>ROUND(I394*H394,2)</f>
        <v>0</v>
      </c>
      <c r="BL394" s="19" t="s">
        <v>308</v>
      </c>
      <c r="BM394" s="218" t="s">
        <v>1329</v>
      </c>
    </row>
    <row r="395" s="2" customFormat="1">
      <c r="A395" s="40"/>
      <c r="B395" s="41"/>
      <c r="C395" s="42"/>
      <c r="D395" s="220" t="s">
        <v>157</v>
      </c>
      <c r="E395" s="42"/>
      <c r="F395" s="221" t="s">
        <v>1328</v>
      </c>
      <c r="G395" s="42"/>
      <c r="H395" s="42"/>
      <c r="I395" s="222"/>
      <c r="J395" s="42"/>
      <c r="K395" s="42"/>
      <c r="L395" s="46"/>
      <c r="M395" s="223"/>
      <c r="N395" s="224"/>
      <c r="O395" s="87"/>
      <c r="P395" s="87"/>
      <c r="Q395" s="87"/>
      <c r="R395" s="87"/>
      <c r="S395" s="87"/>
      <c r="T395" s="88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157</v>
      </c>
      <c r="AU395" s="19" t="s">
        <v>85</v>
      </c>
    </row>
    <row r="396" s="2" customFormat="1" ht="16.5" customHeight="1">
      <c r="A396" s="40"/>
      <c r="B396" s="41"/>
      <c r="C396" s="207" t="s">
        <v>638</v>
      </c>
      <c r="D396" s="207" t="s">
        <v>150</v>
      </c>
      <c r="E396" s="208" t="s">
        <v>1029</v>
      </c>
      <c r="F396" s="209" t="s">
        <v>1030</v>
      </c>
      <c r="G396" s="210" t="s">
        <v>311</v>
      </c>
      <c r="H396" s="211">
        <v>9.5329999999999995</v>
      </c>
      <c r="I396" s="212"/>
      <c r="J396" s="213">
        <f>ROUND(I396*H396,2)</f>
        <v>0</v>
      </c>
      <c r="K396" s="209" t="s">
        <v>154</v>
      </c>
      <c r="L396" s="46"/>
      <c r="M396" s="214" t="s">
        <v>19</v>
      </c>
      <c r="N396" s="215" t="s">
        <v>48</v>
      </c>
      <c r="O396" s="87"/>
      <c r="P396" s="216">
        <f>O396*H396</f>
        <v>0</v>
      </c>
      <c r="Q396" s="216">
        <v>6.0000000000000002E-05</v>
      </c>
      <c r="R396" s="216">
        <f>Q396*H396</f>
        <v>0.00057198000000000004</v>
      </c>
      <c r="S396" s="216">
        <v>0</v>
      </c>
      <c r="T396" s="217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8" t="s">
        <v>308</v>
      </c>
      <c r="AT396" s="218" t="s">
        <v>150</v>
      </c>
      <c r="AU396" s="218" t="s">
        <v>85</v>
      </c>
      <c r="AY396" s="19" t="s">
        <v>148</v>
      </c>
      <c r="BE396" s="219">
        <f>IF(N396="základní",J396,0)</f>
        <v>0</v>
      </c>
      <c r="BF396" s="219">
        <f>IF(N396="snížená",J396,0)</f>
        <v>0</v>
      </c>
      <c r="BG396" s="219">
        <f>IF(N396="zákl. přenesená",J396,0)</f>
        <v>0</v>
      </c>
      <c r="BH396" s="219">
        <f>IF(N396="sníž. přenesená",J396,0)</f>
        <v>0</v>
      </c>
      <c r="BI396" s="219">
        <f>IF(N396="nulová",J396,0)</f>
        <v>0</v>
      </c>
      <c r="BJ396" s="19" t="s">
        <v>155</v>
      </c>
      <c r="BK396" s="219">
        <f>ROUND(I396*H396,2)</f>
        <v>0</v>
      </c>
      <c r="BL396" s="19" t="s">
        <v>308</v>
      </c>
      <c r="BM396" s="218" t="s">
        <v>1330</v>
      </c>
    </row>
    <row r="397" s="2" customFormat="1">
      <c r="A397" s="40"/>
      <c r="B397" s="41"/>
      <c r="C397" s="42"/>
      <c r="D397" s="220" t="s">
        <v>157</v>
      </c>
      <c r="E397" s="42"/>
      <c r="F397" s="221" t="s">
        <v>1032</v>
      </c>
      <c r="G397" s="42"/>
      <c r="H397" s="42"/>
      <c r="I397" s="222"/>
      <c r="J397" s="42"/>
      <c r="K397" s="42"/>
      <c r="L397" s="46"/>
      <c r="M397" s="223"/>
      <c r="N397" s="224"/>
      <c r="O397" s="87"/>
      <c r="P397" s="87"/>
      <c r="Q397" s="87"/>
      <c r="R397" s="87"/>
      <c r="S397" s="87"/>
      <c r="T397" s="88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157</v>
      </c>
      <c r="AU397" s="19" t="s">
        <v>85</v>
      </c>
    </row>
    <row r="398" s="2" customFormat="1">
      <c r="A398" s="40"/>
      <c r="B398" s="41"/>
      <c r="C398" s="42"/>
      <c r="D398" s="225" t="s">
        <v>159</v>
      </c>
      <c r="E398" s="42"/>
      <c r="F398" s="226" t="s">
        <v>1033</v>
      </c>
      <c r="G398" s="42"/>
      <c r="H398" s="42"/>
      <c r="I398" s="222"/>
      <c r="J398" s="42"/>
      <c r="K398" s="42"/>
      <c r="L398" s="46"/>
      <c r="M398" s="223"/>
      <c r="N398" s="224"/>
      <c r="O398" s="87"/>
      <c r="P398" s="87"/>
      <c r="Q398" s="87"/>
      <c r="R398" s="87"/>
      <c r="S398" s="87"/>
      <c r="T398" s="88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159</v>
      </c>
      <c r="AU398" s="19" t="s">
        <v>85</v>
      </c>
    </row>
    <row r="399" s="13" customFormat="1">
      <c r="A399" s="13"/>
      <c r="B399" s="227"/>
      <c r="C399" s="228"/>
      <c r="D399" s="220" t="s">
        <v>161</v>
      </c>
      <c r="E399" s="229" t="s">
        <v>19</v>
      </c>
      <c r="F399" s="230" t="s">
        <v>1331</v>
      </c>
      <c r="G399" s="228"/>
      <c r="H399" s="231">
        <v>9.5329999999999995</v>
      </c>
      <c r="I399" s="232"/>
      <c r="J399" s="228"/>
      <c r="K399" s="228"/>
      <c r="L399" s="233"/>
      <c r="M399" s="234"/>
      <c r="N399" s="235"/>
      <c r="O399" s="235"/>
      <c r="P399" s="235"/>
      <c r="Q399" s="235"/>
      <c r="R399" s="235"/>
      <c r="S399" s="235"/>
      <c r="T399" s="236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7" t="s">
        <v>161</v>
      </c>
      <c r="AU399" s="237" t="s">
        <v>85</v>
      </c>
      <c r="AV399" s="13" t="s">
        <v>85</v>
      </c>
      <c r="AW399" s="13" t="s">
        <v>36</v>
      </c>
      <c r="AX399" s="13" t="s">
        <v>83</v>
      </c>
      <c r="AY399" s="237" t="s">
        <v>148</v>
      </c>
    </row>
    <row r="400" s="2" customFormat="1" ht="16.5" customHeight="1">
      <c r="A400" s="40"/>
      <c r="B400" s="41"/>
      <c r="C400" s="271" t="s">
        <v>646</v>
      </c>
      <c r="D400" s="271" t="s">
        <v>250</v>
      </c>
      <c r="E400" s="272" t="s">
        <v>1332</v>
      </c>
      <c r="F400" s="273" t="s">
        <v>1333</v>
      </c>
      <c r="G400" s="274" t="s">
        <v>311</v>
      </c>
      <c r="H400" s="275">
        <v>9.5329999999999995</v>
      </c>
      <c r="I400" s="276"/>
      <c r="J400" s="277">
        <f>ROUND(I400*H400,2)</f>
        <v>0</v>
      </c>
      <c r="K400" s="273" t="s">
        <v>19</v>
      </c>
      <c r="L400" s="278"/>
      <c r="M400" s="279" t="s">
        <v>19</v>
      </c>
      <c r="N400" s="280" t="s">
        <v>48</v>
      </c>
      <c r="O400" s="87"/>
      <c r="P400" s="216">
        <f>O400*H400</f>
        <v>0</v>
      </c>
      <c r="Q400" s="216">
        <v>0</v>
      </c>
      <c r="R400" s="216">
        <f>Q400*H400</f>
        <v>0</v>
      </c>
      <c r="S400" s="216">
        <v>0</v>
      </c>
      <c r="T400" s="217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8" t="s">
        <v>440</v>
      </c>
      <c r="AT400" s="218" t="s">
        <v>250</v>
      </c>
      <c r="AU400" s="218" t="s">
        <v>85</v>
      </c>
      <c r="AY400" s="19" t="s">
        <v>148</v>
      </c>
      <c r="BE400" s="219">
        <f>IF(N400="základní",J400,0)</f>
        <v>0</v>
      </c>
      <c r="BF400" s="219">
        <f>IF(N400="snížená",J400,0)</f>
        <v>0</v>
      </c>
      <c r="BG400" s="219">
        <f>IF(N400="zákl. přenesená",J400,0)</f>
        <v>0</v>
      </c>
      <c r="BH400" s="219">
        <f>IF(N400="sníž. přenesená",J400,0)</f>
        <v>0</v>
      </c>
      <c r="BI400" s="219">
        <f>IF(N400="nulová",J400,0)</f>
        <v>0</v>
      </c>
      <c r="BJ400" s="19" t="s">
        <v>155</v>
      </c>
      <c r="BK400" s="219">
        <f>ROUND(I400*H400,2)</f>
        <v>0</v>
      </c>
      <c r="BL400" s="19" t="s">
        <v>308</v>
      </c>
      <c r="BM400" s="218" t="s">
        <v>1334</v>
      </c>
    </row>
    <row r="401" s="2" customFormat="1">
      <c r="A401" s="40"/>
      <c r="B401" s="41"/>
      <c r="C401" s="42"/>
      <c r="D401" s="220" t="s">
        <v>157</v>
      </c>
      <c r="E401" s="42"/>
      <c r="F401" s="221" t="s">
        <v>1333</v>
      </c>
      <c r="G401" s="42"/>
      <c r="H401" s="42"/>
      <c r="I401" s="222"/>
      <c r="J401" s="42"/>
      <c r="K401" s="42"/>
      <c r="L401" s="46"/>
      <c r="M401" s="223"/>
      <c r="N401" s="224"/>
      <c r="O401" s="87"/>
      <c r="P401" s="87"/>
      <c r="Q401" s="87"/>
      <c r="R401" s="87"/>
      <c r="S401" s="87"/>
      <c r="T401" s="88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157</v>
      </c>
      <c r="AU401" s="19" t="s">
        <v>85</v>
      </c>
    </row>
    <row r="402" s="2" customFormat="1" ht="16.5" customHeight="1">
      <c r="A402" s="40"/>
      <c r="B402" s="41"/>
      <c r="C402" s="207" t="s">
        <v>653</v>
      </c>
      <c r="D402" s="207" t="s">
        <v>150</v>
      </c>
      <c r="E402" s="208" t="s">
        <v>1035</v>
      </c>
      <c r="F402" s="209" t="s">
        <v>1036</v>
      </c>
      <c r="G402" s="210" t="s">
        <v>311</v>
      </c>
      <c r="H402" s="211">
        <v>296.733</v>
      </c>
      <c r="I402" s="212"/>
      <c r="J402" s="213">
        <f>ROUND(I402*H402,2)</f>
        <v>0</v>
      </c>
      <c r="K402" s="209" t="s">
        <v>154</v>
      </c>
      <c r="L402" s="46"/>
      <c r="M402" s="214" t="s">
        <v>19</v>
      </c>
      <c r="N402" s="215" t="s">
        <v>48</v>
      </c>
      <c r="O402" s="87"/>
      <c r="P402" s="216">
        <f>O402*H402</f>
        <v>0</v>
      </c>
      <c r="Q402" s="216">
        <v>6.0000000000000002E-05</v>
      </c>
      <c r="R402" s="216">
        <f>Q402*H402</f>
        <v>0.01780398</v>
      </c>
      <c r="S402" s="216">
        <v>0</v>
      </c>
      <c r="T402" s="217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8" t="s">
        <v>308</v>
      </c>
      <c r="AT402" s="218" t="s">
        <v>150</v>
      </c>
      <c r="AU402" s="218" t="s">
        <v>85</v>
      </c>
      <c r="AY402" s="19" t="s">
        <v>148</v>
      </c>
      <c r="BE402" s="219">
        <f>IF(N402="základní",J402,0)</f>
        <v>0</v>
      </c>
      <c r="BF402" s="219">
        <f>IF(N402="snížená",J402,0)</f>
        <v>0</v>
      </c>
      <c r="BG402" s="219">
        <f>IF(N402="zákl. přenesená",J402,0)</f>
        <v>0</v>
      </c>
      <c r="BH402" s="219">
        <f>IF(N402="sníž. přenesená",J402,0)</f>
        <v>0</v>
      </c>
      <c r="BI402" s="219">
        <f>IF(N402="nulová",J402,0)</f>
        <v>0</v>
      </c>
      <c r="BJ402" s="19" t="s">
        <v>155</v>
      </c>
      <c r="BK402" s="219">
        <f>ROUND(I402*H402,2)</f>
        <v>0</v>
      </c>
      <c r="BL402" s="19" t="s">
        <v>308</v>
      </c>
      <c r="BM402" s="218" t="s">
        <v>1335</v>
      </c>
    </row>
    <row r="403" s="2" customFormat="1">
      <c r="A403" s="40"/>
      <c r="B403" s="41"/>
      <c r="C403" s="42"/>
      <c r="D403" s="220" t="s">
        <v>157</v>
      </c>
      <c r="E403" s="42"/>
      <c r="F403" s="221" t="s">
        <v>1038</v>
      </c>
      <c r="G403" s="42"/>
      <c r="H403" s="42"/>
      <c r="I403" s="222"/>
      <c r="J403" s="42"/>
      <c r="K403" s="42"/>
      <c r="L403" s="46"/>
      <c r="M403" s="223"/>
      <c r="N403" s="224"/>
      <c r="O403" s="87"/>
      <c r="P403" s="87"/>
      <c r="Q403" s="87"/>
      <c r="R403" s="87"/>
      <c r="S403" s="87"/>
      <c r="T403" s="88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157</v>
      </c>
      <c r="AU403" s="19" t="s">
        <v>85</v>
      </c>
    </row>
    <row r="404" s="2" customFormat="1">
      <c r="A404" s="40"/>
      <c r="B404" s="41"/>
      <c r="C404" s="42"/>
      <c r="D404" s="225" t="s">
        <v>159</v>
      </c>
      <c r="E404" s="42"/>
      <c r="F404" s="226" t="s">
        <v>1039</v>
      </c>
      <c r="G404" s="42"/>
      <c r="H404" s="42"/>
      <c r="I404" s="222"/>
      <c r="J404" s="42"/>
      <c r="K404" s="42"/>
      <c r="L404" s="46"/>
      <c r="M404" s="223"/>
      <c r="N404" s="224"/>
      <c r="O404" s="87"/>
      <c r="P404" s="87"/>
      <c r="Q404" s="87"/>
      <c r="R404" s="87"/>
      <c r="S404" s="87"/>
      <c r="T404" s="88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159</v>
      </c>
      <c r="AU404" s="19" t="s">
        <v>85</v>
      </c>
    </row>
    <row r="405" s="13" customFormat="1">
      <c r="A405" s="13"/>
      <c r="B405" s="227"/>
      <c r="C405" s="228"/>
      <c r="D405" s="220" t="s">
        <v>161</v>
      </c>
      <c r="E405" s="229" t="s">
        <v>19</v>
      </c>
      <c r="F405" s="230" t="s">
        <v>1336</v>
      </c>
      <c r="G405" s="228"/>
      <c r="H405" s="231">
        <v>201.755</v>
      </c>
      <c r="I405" s="232"/>
      <c r="J405" s="228"/>
      <c r="K405" s="228"/>
      <c r="L405" s="233"/>
      <c r="M405" s="234"/>
      <c r="N405" s="235"/>
      <c r="O405" s="235"/>
      <c r="P405" s="235"/>
      <c r="Q405" s="235"/>
      <c r="R405" s="235"/>
      <c r="S405" s="235"/>
      <c r="T405" s="236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7" t="s">
        <v>161</v>
      </c>
      <c r="AU405" s="237" t="s">
        <v>85</v>
      </c>
      <c r="AV405" s="13" t="s">
        <v>85</v>
      </c>
      <c r="AW405" s="13" t="s">
        <v>36</v>
      </c>
      <c r="AX405" s="13" t="s">
        <v>75</v>
      </c>
      <c r="AY405" s="237" t="s">
        <v>148</v>
      </c>
    </row>
    <row r="406" s="13" customFormat="1">
      <c r="A406" s="13"/>
      <c r="B406" s="227"/>
      <c r="C406" s="228"/>
      <c r="D406" s="220" t="s">
        <v>161</v>
      </c>
      <c r="E406" s="229" t="s">
        <v>19</v>
      </c>
      <c r="F406" s="230" t="s">
        <v>1337</v>
      </c>
      <c r="G406" s="228"/>
      <c r="H406" s="231">
        <v>50.585000000000001</v>
      </c>
      <c r="I406" s="232"/>
      <c r="J406" s="228"/>
      <c r="K406" s="228"/>
      <c r="L406" s="233"/>
      <c r="M406" s="234"/>
      <c r="N406" s="235"/>
      <c r="O406" s="235"/>
      <c r="P406" s="235"/>
      <c r="Q406" s="235"/>
      <c r="R406" s="235"/>
      <c r="S406" s="235"/>
      <c r="T406" s="23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7" t="s">
        <v>161</v>
      </c>
      <c r="AU406" s="237" t="s">
        <v>85</v>
      </c>
      <c r="AV406" s="13" t="s">
        <v>85</v>
      </c>
      <c r="AW406" s="13" t="s">
        <v>36</v>
      </c>
      <c r="AX406" s="13" t="s">
        <v>75</v>
      </c>
      <c r="AY406" s="237" t="s">
        <v>148</v>
      </c>
    </row>
    <row r="407" s="13" customFormat="1">
      <c r="A407" s="13"/>
      <c r="B407" s="227"/>
      <c r="C407" s="228"/>
      <c r="D407" s="220" t="s">
        <v>161</v>
      </c>
      <c r="E407" s="229" t="s">
        <v>19</v>
      </c>
      <c r="F407" s="230" t="s">
        <v>1338</v>
      </c>
      <c r="G407" s="228"/>
      <c r="H407" s="231">
        <v>23.225000000000001</v>
      </c>
      <c r="I407" s="232"/>
      <c r="J407" s="228"/>
      <c r="K407" s="228"/>
      <c r="L407" s="233"/>
      <c r="M407" s="234"/>
      <c r="N407" s="235"/>
      <c r="O407" s="235"/>
      <c r="P407" s="235"/>
      <c r="Q407" s="235"/>
      <c r="R407" s="235"/>
      <c r="S407" s="235"/>
      <c r="T407" s="23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7" t="s">
        <v>161</v>
      </c>
      <c r="AU407" s="237" t="s">
        <v>85</v>
      </c>
      <c r="AV407" s="13" t="s">
        <v>85</v>
      </c>
      <c r="AW407" s="13" t="s">
        <v>36</v>
      </c>
      <c r="AX407" s="13" t="s">
        <v>75</v>
      </c>
      <c r="AY407" s="237" t="s">
        <v>148</v>
      </c>
    </row>
    <row r="408" s="13" customFormat="1">
      <c r="A408" s="13"/>
      <c r="B408" s="227"/>
      <c r="C408" s="228"/>
      <c r="D408" s="220" t="s">
        <v>161</v>
      </c>
      <c r="E408" s="229" t="s">
        <v>19</v>
      </c>
      <c r="F408" s="230" t="s">
        <v>1339</v>
      </c>
      <c r="G408" s="228"/>
      <c r="H408" s="231">
        <v>21.167999999999999</v>
      </c>
      <c r="I408" s="232"/>
      <c r="J408" s="228"/>
      <c r="K408" s="228"/>
      <c r="L408" s="233"/>
      <c r="M408" s="234"/>
      <c r="N408" s="235"/>
      <c r="O408" s="235"/>
      <c r="P408" s="235"/>
      <c r="Q408" s="235"/>
      <c r="R408" s="235"/>
      <c r="S408" s="235"/>
      <c r="T408" s="23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7" t="s">
        <v>161</v>
      </c>
      <c r="AU408" s="237" t="s">
        <v>85</v>
      </c>
      <c r="AV408" s="13" t="s">
        <v>85</v>
      </c>
      <c r="AW408" s="13" t="s">
        <v>36</v>
      </c>
      <c r="AX408" s="13" t="s">
        <v>75</v>
      </c>
      <c r="AY408" s="237" t="s">
        <v>148</v>
      </c>
    </row>
    <row r="409" s="14" customFormat="1">
      <c r="A409" s="14"/>
      <c r="B409" s="239"/>
      <c r="C409" s="240"/>
      <c r="D409" s="220" t="s">
        <v>161</v>
      </c>
      <c r="E409" s="241" t="s">
        <v>19</v>
      </c>
      <c r="F409" s="242" t="s">
        <v>181</v>
      </c>
      <c r="G409" s="240"/>
      <c r="H409" s="243">
        <v>296.733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9" t="s">
        <v>161</v>
      </c>
      <c r="AU409" s="249" t="s">
        <v>85</v>
      </c>
      <c r="AV409" s="14" t="s">
        <v>155</v>
      </c>
      <c r="AW409" s="14" t="s">
        <v>36</v>
      </c>
      <c r="AX409" s="14" t="s">
        <v>83</v>
      </c>
      <c r="AY409" s="249" t="s">
        <v>148</v>
      </c>
    </row>
    <row r="410" s="2" customFormat="1" ht="16.5" customHeight="1">
      <c r="A410" s="40"/>
      <c r="B410" s="41"/>
      <c r="C410" s="271" t="s">
        <v>662</v>
      </c>
      <c r="D410" s="271" t="s">
        <v>250</v>
      </c>
      <c r="E410" s="272" t="s">
        <v>1340</v>
      </c>
      <c r="F410" s="273" t="s">
        <v>1341</v>
      </c>
      <c r="G410" s="274" t="s">
        <v>311</v>
      </c>
      <c r="H410" s="275">
        <v>201.755</v>
      </c>
      <c r="I410" s="276"/>
      <c r="J410" s="277">
        <f>ROUND(I410*H410,2)</f>
        <v>0</v>
      </c>
      <c r="K410" s="273" t="s">
        <v>19</v>
      </c>
      <c r="L410" s="278"/>
      <c r="M410" s="279" t="s">
        <v>19</v>
      </c>
      <c r="N410" s="280" t="s">
        <v>48</v>
      </c>
      <c r="O410" s="87"/>
      <c r="P410" s="216">
        <f>O410*H410</f>
        <v>0</v>
      </c>
      <c r="Q410" s="216">
        <v>0</v>
      </c>
      <c r="R410" s="216">
        <f>Q410*H410</f>
        <v>0</v>
      </c>
      <c r="S410" s="216">
        <v>0</v>
      </c>
      <c r="T410" s="217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8" t="s">
        <v>440</v>
      </c>
      <c r="AT410" s="218" t="s">
        <v>250</v>
      </c>
      <c r="AU410" s="218" t="s">
        <v>85</v>
      </c>
      <c r="AY410" s="19" t="s">
        <v>148</v>
      </c>
      <c r="BE410" s="219">
        <f>IF(N410="základní",J410,0)</f>
        <v>0</v>
      </c>
      <c r="BF410" s="219">
        <f>IF(N410="snížená",J410,0)</f>
        <v>0</v>
      </c>
      <c r="BG410" s="219">
        <f>IF(N410="zákl. přenesená",J410,0)</f>
        <v>0</v>
      </c>
      <c r="BH410" s="219">
        <f>IF(N410="sníž. přenesená",J410,0)</f>
        <v>0</v>
      </c>
      <c r="BI410" s="219">
        <f>IF(N410="nulová",J410,0)</f>
        <v>0</v>
      </c>
      <c r="BJ410" s="19" t="s">
        <v>155</v>
      </c>
      <c r="BK410" s="219">
        <f>ROUND(I410*H410,2)</f>
        <v>0</v>
      </c>
      <c r="BL410" s="19" t="s">
        <v>308</v>
      </c>
      <c r="BM410" s="218" t="s">
        <v>1342</v>
      </c>
    </row>
    <row r="411" s="2" customFormat="1">
      <c r="A411" s="40"/>
      <c r="B411" s="41"/>
      <c r="C411" s="42"/>
      <c r="D411" s="220" t="s">
        <v>157</v>
      </c>
      <c r="E411" s="42"/>
      <c r="F411" s="221" t="s">
        <v>1341</v>
      </c>
      <c r="G411" s="42"/>
      <c r="H411" s="42"/>
      <c r="I411" s="222"/>
      <c r="J411" s="42"/>
      <c r="K411" s="42"/>
      <c r="L411" s="46"/>
      <c r="M411" s="223"/>
      <c r="N411" s="224"/>
      <c r="O411" s="87"/>
      <c r="P411" s="87"/>
      <c r="Q411" s="87"/>
      <c r="R411" s="87"/>
      <c r="S411" s="87"/>
      <c r="T411" s="88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157</v>
      </c>
      <c r="AU411" s="19" t="s">
        <v>85</v>
      </c>
    </row>
    <row r="412" s="2" customFormat="1" ht="16.5" customHeight="1">
      <c r="A412" s="40"/>
      <c r="B412" s="41"/>
      <c r="C412" s="271" t="s">
        <v>671</v>
      </c>
      <c r="D412" s="271" t="s">
        <v>250</v>
      </c>
      <c r="E412" s="272" t="s">
        <v>1343</v>
      </c>
      <c r="F412" s="273" t="s">
        <v>1344</v>
      </c>
      <c r="G412" s="274" t="s">
        <v>311</v>
      </c>
      <c r="H412" s="275">
        <v>50.585000000000001</v>
      </c>
      <c r="I412" s="276"/>
      <c r="J412" s="277">
        <f>ROUND(I412*H412,2)</f>
        <v>0</v>
      </c>
      <c r="K412" s="273" t="s">
        <v>19</v>
      </c>
      <c r="L412" s="278"/>
      <c r="M412" s="279" t="s">
        <v>19</v>
      </c>
      <c r="N412" s="280" t="s">
        <v>48</v>
      </c>
      <c r="O412" s="87"/>
      <c r="P412" s="216">
        <f>O412*H412</f>
        <v>0</v>
      </c>
      <c r="Q412" s="216">
        <v>0</v>
      </c>
      <c r="R412" s="216">
        <f>Q412*H412</f>
        <v>0</v>
      </c>
      <c r="S412" s="216">
        <v>0</v>
      </c>
      <c r="T412" s="217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8" t="s">
        <v>440</v>
      </c>
      <c r="AT412" s="218" t="s">
        <v>250</v>
      </c>
      <c r="AU412" s="218" t="s">
        <v>85</v>
      </c>
      <c r="AY412" s="19" t="s">
        <v>148</v>
      </c>
      <c r="BE412" s="219">
        <f>IF(N412="základní",J412,0)</f>
        <v>0</v>
      </c>
      <c r="BF412" s="219">
        <f>IF(N412="snížená",J412,0)</f>
        <v>0</v>
      </c>
      <c r="BG412" s="219">
        <f>IF(N412="zákl. přenesená",J412,0)</f>
        <v>0</v>
      </c>
      <c r="BH412" s="219">
        <f>IF(N412="sníž. přenesená",J412,0)</f>
        <v>0</v>
      </c>
      <c r="BI412" s="219">
        <f>IF(N412="nulová",J412,0)</f>
        <v>0</v>
      </c>
      <c r="BJ412" s="19" t="s">
        <v>155</v>
      </c>
      <c r="BK412" s="219">
        <f>ROUND(I412*H412,2)</f>
        <v>0</v>
      </c>
      <c r="BL412" s="19" t="s">
        <v>308</v>
      </c>
      <c r="BM412" s="218" t="s">
        <v>1345</v>
      </c>
    </row>
    <row r="413" s="2" customFormat="1">
      <c r="A413" s="40"/>
      <c r="B413" s="41"/>
      <c r="C413" s="42"/>
      <c r="D413" s="220" t="s">
        <v>157</v>
      </c>
      <c r="E413" s="42"/>
      <c r="F413" s="221" t="s">
        <v>1344</v>
      </c>
      <c r="G413" s="42"/>
      <c r="H413" s="42"/>
      <c r="I413" s="222"/>
      <c r="J413" s="42"/>
      <c r="K413" s="42"/>
      <c r="L413" s="46"/>
      <c r="M413" s="223"/>
      <c r="N413" s="224"/>
      <c r="O413" s="87"/>
      <c r="P413" s="87"/>
      <c r="Q413" s="87"/>
      <c r="R413" s="87"/>
      <c r="S413" s="87"/>
      <c r="T413" s="88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157</v>
      </c>
      <c r="AU413" s="19" t="s">
        <v>85</v>
      </c>
    </row>
    <row r="414" s="2" customFormat="1" ht="16.5" customHeight="1">
      <c r="A414" s="40"/>
      <c r="B414" s="41"/>
      <c r="C414" s="271" t="s">
        <v>678</v>
      </c>
      <c r="D414" s="271" t="s">
        <v>250</v>
      </c>
      <c r="E414" s="272" t="s">
        <v>1346</v>
      </c>
      <c r="F414" s="273" t="s">
        <v>1347</v>
      </c>
      <c r="G414" s="274" t="s">
        <v>311</v>
      </c>
      <c r="H414" s="275">
        <v>23.225000000000001</v>
      </c>
      <c r="I414" s="276"/>
      <c r="J414" s="277">
        <f>ROUND(I414*H414,2)</f>
        <v>0</v>
      </c>
      <c r="K414" s="273" t="s">
        <v>19</v>
      </c>
      <c r="L414" s="278"/>
      <c r="M414" s="279" t="s">
        <v>19</v>
      </c>
      <c r="N414" s="280" t="s">
        <v>48</v>
      </c>
      <c r="O414" s="87"/>
      <c r="P414" s="216">
        <f>O414*H414</f>
        <v>0</v>
      </c>
      <c r="Q414" s="216">
        <v>0</v>
      </c>
      <c r="R414" s="216">
        <f>Q414*H414</f>
        <v>0</v>
      </c>
      <c r="S414" s="216">
        <v>0</v>
      </c>
      <c r="T414" s="217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8" t="s">
        <v>440</v>
      </c>
      <c r="AT414" s="218" t="s">
        <v>250</v>
      </c>
      <c r="AU414" s="218" t="s">
        <v>85</v>
      </c>
      <c r="AY414" s="19" t="s">
        <v>148</v>
      </c>
      <c r="BE414" s="219">
        <f>IF(N414="základní",J414,0)</f>
        <v>0</v>
      </c>
      <c r="BF414" s="219">
        <f>IF(N414="snížená",J414,0)</f>
        <v>0</v>
      </c>
      <c r="BG414" s="219">
        <f>IF(N414="zákl. přenesená",J414,0)</f>
        <v>0</v>
      </c>
      <c r="BH414" s="219">
        <f>IF(N414="sníž. přenesená",J414,0)</f>
        <v>0</v>
      </c>
      <c r="BI414" s="219">
        <f>IF(N414="nulová",J414,0)</f>
        <v>0</v>
      </c>
      <c r="BJ414" s="19" t="s">
        <v>155</v>
      </c>
      <c r="BK414" s="219">
        <f>ROUND(I414*H414,2)</f>
        <v>0</v>
      </c>
      <c r="BL414" s="19" t="s">
        <v>308</v>
      </c>
      <c r="BM414" s="218" t="s">
        <v>1348</v>
      </c>
    </row>
    <row r="415" s="2" customFormat="1">
      <c r="A415" s="40"/>
      <c r="B415" s="41"/>
      <c r="C415" s="42"/>
      <c r="D415" s="220" t="s">
        <v>157</v>
      </c>
      <c r="E415" s="42"/>
      <c r="F415" s="221" t="s">
        <v>1347</v>
      </c>
      <c r="G415" s="42"/>
      <c r="H415" s="42"/>
      <c r="I415" s="222"/>
      <c r="J415" s="42"/>
      <c r="K415" s="42"/>
      <c r="L415" s="46"/>
      <c r="M415" s="223"/>
      <c r="N415" s="224"/>
      <c r="O415" s="87"/>
      <c r="P415" s="87"/>
      <c r="Q415" s="87"/>
      <c r="R415" s="87"/>
      <c r="S415" s="87"/>
      <c r="T415" s="88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157</v>
      </c>
      <c r="AU415" s="19" t="s">
        <v>85</v>
      </c>
    </row>
    <row r="416" s="2" customFormat="1" ht="16.5" customHeight="1">
      <c r="A416" s="40"/>
      <c r="B416" s="41"/>
      <c r="C416" s="271" t="s">
        <v>685</v>
      </c>
      <c r="D416" s="271" t="s">
        <v>250</v>
      </c>
      <c r="E416" s="272" t="s">
        <v>1349</v>
      </c>
      <c r="F416" s="273" t="s">
        <v>1350</v>
      </c>
      <c r="G416" s="274" t="s">
        <v>311</v>
      </c>
      <c r="H416" s="275">
        <v>21.167999999999999</v>
      </c>
      <c r="I416" s="276"/>
      <c r="J416" s="277">
        <f>ROUND(I416*H416,2)</f>
        <v>0</v>
      </c>
      <c r="K416" s="273" t="s">
        <v>19</v>
      </c>
      <c r="L416" s="278"/>
      <c r="M416" s="279" t="s">
        <v>19</v>
      </c>
      <c r="N416" s="280" t="s">
        <v>48</v>
      </c>
      <c r="O416" s="87"/>
      <c r="P416" s="216">
        <f>O416*H416</f>
        <v>0</v>
      </c>
      <c r="Q416" s="216">
        <v>0</v>
      </c>
      <c r="R416" s="216">
        <f>Q416*H416</f>
        <v>0</v>
      </c>
      <c r="S416" s="216">
        <v>0</v>
      </c>
      <c r="T416" s="217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8" t="s">
        <v>440</v>
      </c>
      <c r="AT416" s="218" t="s">
        <v>250</v>
      </c>
      <c r="AU416" s="218" t="s">
        <v>85</v>
      </c>
      <c r="AY416" s="19" t="s">
        <v>148</v>
      </c>
      <c r="BE416" s="219">
        <f>IF(N416="základní",J416,0)</f>
        <v>0</v>
      </c>
      <c r="BF416" s="219">
        <f>IF(N416="snížená",J416,0)</f>
        <v>0</v>
      </c>
      <c r="BG416" s="219">
        <f>IF(N416="zákl. přenesená",J416,0)</f>
        <v>0</v>
      </c>
      <c r="BH416" s="219">
        <f>IF(N416="sníž. přenesená",J416,0)</f>
        <v>0</v>
      </c>
      <c r="BI416" s="219">
        <f>IF(N416="nulová",J416,0)</f>
        <v>0</v>
      </c>
      <c r="BJ416" s="19" t="s">
        <v>155</v>
      </c>
      <c r="BK416" s="219">
        <f>ROUND(I416*H416,2)</f>
        <v>0</v>
      </c>
      <c r="BL416" s="19" t="s">
        <v>308</v>
      </c>
      <c r="BM416" s="218" t="s">
        <v>1351</v>
      </c>
    </row>
    <row r="417" s="2" customFormat="1">
      <c r="A417" s="40"/>
      <c r="B417" s="41"/>
      <c r="C417" s="42"/>
      <c r="D417" s="220" t="s">
        <v>157</v>
      </c>
      <c r="E417" s="42"/>
      <c r="F417" s="221" t="s">
        <v>1350</v>
      </c>
      <c r="G417" s="42"/>
      <c r="H417" s="42"/>
      <c r="I417" s="222"/>
      <c r="J417" s="42"/>
      <c r="K417" s="42"/>
      <c r="L417" s="46"/>
      <c r="M417" s="223"/>
      <c r="N417" s="224"/>
      <c r="O417" s="87"/>
      <c r="P417" s="87"/>
      <c r="Q417" s="87"/>
      <c r="R417" s="87"/>
      <c r="S417" s="87"/>
      <c r="T417" s="88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157</v>
      </c>
      <c r="AU417" s="19" t="s">
        <v>85</v>
      </c>
    </row>
    <row r="418" s="2" customFormat="1" ht="16.5" customHeight="1">
      <c r="A418" s="40"/>
      <c r="B418" s="41"/>
      <c r="C418" s="207" t="s">
        <v>692</v>
      </c>
      <c r="D418" s="207" t="s">
        <v>150</v>
      </c>
      <c r="E418" s="208" t="s">
        <v>728</v>
      </c>
      <c r="F418" s="209" t="s">
        <v>729</v>
      </c>
      <c r="G418" s="210" t="s">
        <v>311</v>
      </c>
      <c r="H418" s="211">
        <v>1378.105</v>
      </c>
      <c r="I418" s="212"/>
      <c r="J418" s="213">
        <f>ROUND(I418*H418,2)</f>
        <v>0</v>
      </c>
      <c r="K418" s="209" t="s">
        <v>154</v>
      </c>
      <c r="L418" s="46"/>
      <c r="M418" s="214" t="s">
        <v>19</v>
      </c>
      <c r="N418" s="215" t="s">
        <v>48</v>
      </c>
      <c r="O418" s="87"/>
      <c r="P418" s="216">
        <f>O418*H418</f>
        <v>0</v>
      </c>
      <c r="Q418" s="216">
        <v>5.0000000000000002E-05</v>
      </c>
      <c r="R418" s="216">
        <f>Q418*H418</f>
        <v>0.068905250000000001</v>
      </c>
      <c r="S418" s="216">
        <v>0</v>
      </c>
      <c r="T418" s="217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8" t="s">
        <v>308</v>
      </c>
      <c r="AT418" s="218" t="s">
        <v>150</v>
      </c>
      <c r="AU418" s="218" t="s">
        <v>85</v>
      </c>
      <c r="AY418" s="19" t="s">
        <v>148</v>
      </c>
      <c r="BE418" s="219">
        <f>IF(N418="základní",J418,0)</f>
        <v>0</v>
      </c>
      <c r="BF418" s="219">
        <f>IF(N418="snížená",J418,0)</f>
        <v>0</v>
      </c>
      <c r="BG418" s="219">
        <f>IF(N418="zákl. přenesená",J418,0)</f>
        <v>0</v>
      </c>
      <c r="BH418" s="219">
        <f>IF(N418="sníž. přenesená",J418,0)</f>
        <v>0</v>
      </c>
      <c r="BI418" s="219">
        <f>IF(N418="nulová",J418,0)</f>
        <v>0</v>
      </c>
      <c r="BJ418" s="19" t="s">
        <v>155</v>
      </c>
      <c r="BK418" s="219">
        <f>ROUND(I418*H418,2)</f>
        <v>0</v>
      </c>
      <c r="BL418" s="19" t="s">
        <v>308</v>
      </c>
      <c r="BM418" s="218" t="s">
        <v>1352</v>
      </c>
    </row>
    <row r="419" s="2" customFormat="1">
      <c r="A419" s="40"/>
      <c r="B419" s="41"/>
      <c r="C419" s="42"/>
      <c r="D419" s="220" t="s">
        <v>157</v>
      </c>
      <c r="E419" s="42"/>
      <c r="F419" s="221" t="s">
        <v>731</v>
      </c>
      <c r="G419" s="42"/>
      <c r="H419" s="42"/>
      <c r="I419" s="222"/>
      <c r="J419" s="42"/>
      <c r="K419" s="42"/>
      <c r="L419" s="46"/>
      <c r="M419" s="223"/>
      <c r="N419" s="224"/>
      <c r="O419" s="87"/>
      <c r="P419" s="87"/>
      <c r="Q419" s="87"/>
      <c r="R419" s="87"/>
      <c r="S419" s="87"/>
      <c r="T419" s="88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157</v>
      </c>
      <c r="AU419" s="19" t="s">
        <v>85</v>
      </c>
    </row>
    <row r="420" s="2" customFormat="1">
      <c r="A420" s="40"/>
      <c r="B420" s="41"/>
      <c r="C420" s="42"/>
      <c r="D420" s="225" t="s">
        <v>159</v>
      </c>
      <c r="E420" s="42"/>
      <c r="F420" s="226" t="s">
        <v>732</v>
      </c>
      <c r="G420" s="42"/>
      <c r="H420" s="42"/>
      <c r="I420" s="222"/>
      <c r="J420" s="42"/>
      <c r="K420" s="42"/>
      <c r="L420" s="46"/>
      <c r="M420" s="223"/>
      <c r="N420" s="224"/>
      <c r="O420" s="87"/>
      <c r="P420" s="87"/>
      <c r="Q420" s="87"/>
      <c r="R420" s="87"/>
      <c r="S420" s="87"/>
      <c r="T420" s="88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159</v>
      </c>
      <c r="AU420" s="19" t="s">
        <v>85</v>
      </c>
    </row>
    <row r="421" s="13" customFormat="1">
      <c r="A421" s="13"/>
      <c r="B421" s="227"/>
      <c r="C421" s="228"/>
      <c r="D421" s="220" t="s">
        <v>161</v>
      </c>
      <c r="E421" s="229" t="s">
        <v>19</v>
      </c>
      <c r="F421" s="230" t="s">
        <v>1353</v>
      </c>
      <c r="G421" s="228"/>
      <c r="H421" s="231">
        <v>188.286</v>
      </c>
      <c r="I421" s="232"/>
      <c r="J421" s="228"/>
      <c r="K421" s="228"/>
      <c r="L421" s="233"/>
      <c r="M421" s="234"/>
      <c r="N421" s="235"/>
      <c r="O421" s="235"/>
      <c r="P421" s="235"/>
      <c r="Q421" s="235"/>
      <c r="R421" s="235"/>
      <c r="S421" s="235"/>
      <c r="T421" s="23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7" t="s">
        <v>161</v>
      </c>
      <c r="AU421" s="237" t="s">
        <v>85</v>
      </c>
      <c r="AV421" s="13" t="s">
        <v>85</v>
      </c>
      <c r="AW421" s="13" t="s">
        <v>36</v>
      </c>
      <c r="AX421" s="13" t="s">
        <v>75</v>
      </c>
      <c r="AY421" s="237" t="s">
        <v>148</v>
      </c>
    </row>
    <row r="422" s="13" customFormat="1">
      <c r="A422" s="13"/>
      <c r="B422" s="227"/>
      <c r="C422" s="228"/>
      <c r="D422" s="220" t="s">
        <v>161</v>
      </c>
      <c r="E422" s="229" t="s">
        <v>19</v>
      </c>
      <c r="F422" s="230" t="s">
        <v>1354</v>
      </c>
      <c r="G422" s="228"/>
      <c r="H422" s="231">
        <v>107.184</v>
      </c>
      <c r="I422" s="232"/>
      <c r="J422" s="228"/>
      <c r="K422" s="228"/>
      <c r="L422" s="233"/>
      <c r="M422" s="234"/>
      <c r="N422" s="235"/>
      <c r="O422" s="235"/>
      <c r="P422" s="235"/>
      <c r="Q422" s="235"/>
      <c r="R422" s="235"/>
      <c r="S422" s="235"/>
      <c r="T422" s="23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7" t="s">
        <v>161</v>
      </c>
      <c r="AU422" s="237" t="s">
        <v>85</v>
      </c>
      <c r="AV422" s="13" t="s">
        <v>85</v>
      </c>
      <c r="AW422" s="13" t="s">
        <v>36</v>
      </c>
      <c r="AX422" s="13" t="s">
        <v>75</v>
      </c>
      <c r="AY422" s="237" t="s">
        <v>148</v>
      </c>
    </row>
    <row r="423" s="13" customFormat="1">
      <c r="A423" s="13"/>
      <c r="B423" s="227"/>
      <c r="C423" s="228"/>
      <c r="D423" s="220" t="s">
        <v>161</v>
      </c>
      <c r="E423" s="229" t="s">
        <v>19</v>
      </c>
      <c r="F423" s="230" t="s">
        <v>1355</v>
      </c>
      <c r="G423" s="228"/>
      <c r="H423" s="231">
        <v>128.21000000000001</v>
      </c>
      <c r="I423" s="232"/>
      <c r="J423" s="228"/>
      <c r="K423" s="228"/>
      <c r="L423" s="233"/>
      <c r="M423" s="234"/>
      <c r="N423" s="235"/>
      <c r="O423" s="235"/>
      <c r="P423" s="235"/>
      <c r="Q423" s="235"/>
      <c r="R423" s="235"/>
      <c r="S423" s="235"/>
      <c r="T423" s="23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7" t="s">
        <v>161</v>
      </c>
      <c r="AU423" s="237" t="s">
        <v>85</v>
      </c>
      <c r="AV423" s="13" t="s">
        <v>85</v>
      </c>
      <c r="AW423" s="13" t="s">
        <v>36</v>
      </c>
      <c r="AX423" s="13" t="s">
        <v>75</v>
      </c>
      <c r="AY423" s="237" t="s">
        <v>148</v>
      </c>
    </row>
    <row r="424" s="13" customFormat="1">
      <c r="A424" s="13"/>
      <c r="B424" s="227"/>
      <c r="C424" s="228"/>
      <c r="D424" s="220" t="s">
        <v>161</v>
      </c>
      <c r="E424" s="229" t="s">
        <v>19</v>
      </c>
      <c r="F424" s="230" t="s">
        <v>1356</v>
      </c>
      <c r="G424" s="228"/>
      <c r="H424" s="231">
        <v>205.35900000000001</v>
      </c>
      <c r="I424" s="232"/>
      <c r="J424" s="228"/>
      <c r="K424" s="228"/>
      <c r="L424" s="233"/>
      <c r="M424" s="234"/>
      <c r="N424" s="235"/>
      <c r="O424" s="235"/>
      <c r="P424" s="235"/>
      <c r="Q424" s="235"/>
      <c r="R424" s="235"/>
      <c r="S424" s="235"/>
      <c r="T424" s="236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7" t="s">
        <v>161</v>
      </c>
      <c r="AU424" s="237" t="s">
        <v>85</v>
      </c>
      <c r="AV424" s="13" t="s">
        <v>85</v>
      </c>
      <c r="AW424" s="13" t="s">
        <v>36</v>
      </c>
      <c r="AX424" s="13" t="s">
        <v>75</v>
      </c>
      <c r="AY424" s="237" t="s">
        <v>148</v>
      </c>
    </row>
    <row r="425" s="13" customFormat="1">
      <c r="A425" s="13"/>
      <c r="B425" s="227"/>
      <c r="C425" s="228"/>
      <c r="D425" s="220" t="s">
        <v>161</v>
      </c>
      <c r="E425" s="229" t="s">
        <v>19</v>
      </c>
      <c r="F425" s="230" t="s">
        <v>1357</v>
      </c>
      <c r="G425" s="228"/>
      <c r="H425" s="231">
        <v>274.10899999999998</v>
      </c>
      <c r="I425" s="232"/>
      <c r="J425" s="228"/>
      <c r="K425" s="228"/>
      <c r="L425" s="233"/>
      <c r="M425" s="234"/>
      <c r="N425" s="235"/>
      <c r="O425" s="235"/>
      <c r="P425" s="235"/>
      <c r="Q425" s="235"/>
      <c r="R425" s="235"/>
      <c r="S425" s="235"/>
      <c r="T425" s="236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7" t="s">
        <v>161</v>
      </c>
      <c r="AU425" s="237" t="s">
        <v>85</v>
      </c>
      <c r="AV425" s="13" t="s">
        <v>85</v>
      </c>
      <c r="AW425" s="13" t="s">
        <v>36</v>
      </c>
      <c r="AX425" s="13" t="s">
        <v>75</v>
      </c>
      <c r="AY425" s="237" t="s">
        <v>148</v>
      </c>
    </row>
    <row r="426" s="13" customFormat="1">
      <c r="A426" s="13"/>
      <c r="B426" s="227"/>
      <c r="C426" s="228"/>
      <c r="D426" s="220" t="s">
        <v>161</v>
      </c>
      <c r="E426" s="229" t="s">
        <v>19</v>
      </c>
      <c r="F426" s="230" t="s">
        <v>1358</v>
      </c>
      <c r="G426" s="228"/>
      <c r="H426" s="231">
        <v>20.414000000000001</v>
      </c>
      <c r="I426" s="232"/>
      <c r="J426" s="228"/>
      <c r="K426" s="228"/>
      <c r="L426" s="233"/>
      <c r="M426" s="234"/>
      <c r="N426" s="235"/>
      <c r="O426" s="235"/>
      <c r="P426" s="235"/>
      <c r="Q426" s="235"/>
      <c r="R426" s="235"/>
      <c r="S426" s="235"/>
      <c r="T426" s="23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7" t="s">
        <v>161</v>
      </c>
      <c r="AU426" s="237" t="s">
        <v>85</v>
      </c>
      <c r="AV426" s="13" t="s">
        <v>85</v>
      </c>
      <c r="AW426" s="13" t="s">
        <v>36</v>
      </c>
      <c r="AX426" s="13" t="s">
        <v>75</v>
      </c>
      <c r="AY426" s="237" t="s">
        <v>148</v>
      </c>
    </row>
    <row r="427" s="13" customFormat="1">
      <c r="A427" s="13"/>
      <c r="B427" s="227"/>
      <c r="C427" s="228"/>
      <c r="D427" s="220" t="s">
        <v>161</v>
      </c>
      <c r="E427" s="229" t="s">
        <v>19</v>
      </c>
      <c r="F427" s="230" t="s">
        <v>1359</v>
      </c>
      <c r="G427" s="228"/>
      <c r="H427" s="231">
        <v>124.304</v>
      </c>
      <c r="I427" s="232"/>
      <c r="J427" s="228"/>
      <c r="K427" s="228"/>
      <c r="L427" s="233"/>
      <c r="M427" s="234"/>
      <c r="N427" s="235"/>
      <c r="O427" s="235"/>
      <c r="P427" s="235"/>
      <c r="Q427" s="235"/>
      <c r="R427" s="235"/>
      <c r="S427" s="235"/>
      <c r="T427" s="23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7" t="s">
        <v>161</v>
      </c>
      <c r="AU427" s="237" t="s">
        <v>85</v>
      </c>
      <c r="AV427" s="13" t="s">
        <v>85</v>
      </c>
      <c r="AW427" s="13" t="s">
        <v>36</v>
      </c>
      <c r="AX427" s="13" t="s">
        <v>75</v>
      </c>
      <c r="AY427" s="237" t="s">
        <v>148</v>
      </c>
    </row>
    <row r="428" s="13" customFormat="1">
      <c r="A428" s="13"/>
      <c r="B428" s="227"/>
      <c r="C428" s="228"/>
      <c r="D428" s="220" t="s">
        <v>161</v>
      </c>
      <c r="E428" s="229" t="s">
        <v>19</v>
      </c>
      <c r="F428" s="230" t="s">
        <v>1360</v>
      </c>
      <c r="G428" s="228"/>
      <c r="H428" s="231">
        <v>48.777000000000001</v>
      </c>
      <c r="I428" s="232"/>
      <c r="J428" s="228"/>
      <c r="K428" s="228"/>
      <c r="L428" s="233"/>
      <c r="M428" s="234"/>
      <c r="N428" s="235"/>
      <c r="O428" s="235"/>
      <c r="P428" s="235"/>
      <c r="Q428" s="235"/>
      <c r="R428" s="235"/>
      <c r="S428" s="235"/>
      <c r="T428" s="23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7" t="s">
        <v>161</v>
      </c>
      <c r="AU428" s="237" t="s">
        <v>85</v>
      </c>
      <c r="AV428" s="13" t="s">
        <v>85</v>
      </c>
      <c r="AW428" s="13" t="s">
        <v>36</v>
      </c>
      <c r="AX428" s="13" t="s">
        <v>75</v>
      </c>
      <c r="AY428" s="237" t="s">
        <v>148</v>
      </c>
    </row>
    <row r="429" s="13" customFormat="1">
      <c r="A429" s="13"/>
      <c r="B429" s="227"/>
      <c r="C429" s="228"/>
      <c r="D429" s="220" t="s">
        <v>161</v>
      </c>
      <c r="E429" s="229" t="s">
        <v>19</v>
      </c>
      <c r="F429" s="230" t="s">
        <v>1361</v>
      </c>
      <c r="G429" s="228"/>
      <c r="H429" s="231">
        <v>48.744</v>
      </c>
      <c r="I429" s="232"/>
      <c r="J429" s="228"/>
      <c r="K429" s="228"/>
      <c r="L429" s="233"/>
      <c r="M429" s="234"/>
      <c r="N429" s="235"/>
      <c r="O429" s="235"/>
      <c r="P429" s="235"/>
      <c r="Q429" s="235"/>
      <c r="R429" s="235"/>
      <c r="S429" s="235"/>
      <c r="T429" s="23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7" t="s">
        <v>161</v>
      </c>
      <c r="AU429" s="237" t="s">
        <v>85</v>
      </c>
      <c r="AV429" s="13" t="s">
        <v>85</v>
      </c>
      <c r="AW429" s="13" t="s">
        <v>36</v>
      </c>
      <c r="AX429" s="13" t="s">
        <v>75</v>
      </c>
      <c r="AY429" s="237" t="s">
        <v>148</v>
      </c>
    </row>
    <row r="430" s="13" customFormat="1">
      <c r="A430" s="13"/>
      <c r="B430" s="227"/>
      <c r="C430" s="228"/>
      <c r="D430" s="220" t="s">
        <v>161</v>
      </c>
      <c r="E430" s="229" t="s">
        <v>19</v>
      </c>
      <c r="F430" s="230" t="s">
        <v>1362</v>
      </c>
      <c r="G430" s="228"/>
      <c r="H430" s="231">
        <v>48.732999999999997</v>
      </c>
      <c r="I430" s="232"/>
      <c r="J430" s="228"/>
      <c r="K430" s="228"/>
      <c r="L430" s="233"/>
      <c r="M430" s="234"/>
      <c r="N430" s="235"/>
      <c r="O430" s="235"/>
      <c r="P430" s="235"/>
      <c r="Q430" s="235"/>
      <c r="R430" s="235"/>
      <c r="S430" s="235"/>
      <c r="T430" s="236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7" t="s">
        <v>161</v>
      </c>
      <c r="AU430" s="237" t="s">
        <v>85</v>
      </c>
      <c r="AV430" s="13" t="s">
        <v>85</v>
      </c>
      <c r="AW430" s="13" t="s">
        <v>36</v>
      </c>
      <c r="AX430" s="13" t="s">
        <v>75</v>
      </c>
      <c r="AY430" s="237" t="s">
        <v>148</v>
      </c>
    </row>
    <row r="431" s="13" customFormat="1">
      <c r="A431" s="13"/>
      <c r="B431" s="227"/>
      <c r="C431" s="228"/>
      <c r="D431" s="220" t="s">
        <v>161</v>
      </c>
      <c r="E431" s="229" t="s">
        <v>19</v>
      </c>
      <c r="F431" s="230" t="s">
        <v>1363</v>
      </c>
      <c r="G431" s="228"/>
      <c r="H431" s="231">
        <v>97.573999999999998</v>
      </c>
      <c r="I431" s="232"/>
      <c r="J431" s="228"/>
      <c r="K431" s="228"/>
      <c r="L431" s="233"/>
      <c r="M431" s="234"/>
      <c r="N431" s="235"/>
      <c r="O431" s="235"/>
      <c r="P431" s="235"/>
      <c r="Q431" s="235"/>
      <c r="R431" s="235"/>
      <c r="S431" s="235"/>
      <c r="T431" s="236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37" t="s">
        <v>161</v>
      </c>
      <c r="AU431" s="237" t="s">
        <v>85</v>
      </c>
      <c r="AV431" s="13" t="s">
        <v>85</v>
      </c>
      <c r="AW431" s="13" t="s">
        <v>36</v>
      </c>
      <c r="AX431" s="13" t="s">
        <v>75</v>
      </c>
      <c r="AY431" s="237" t="s">
        <v>148</v>
      </c>
    </row>
    <row r="432" s="13" customFormat="1">
      <c r="A432" s="13"/>
      <c r="B432" s="227"/>
      <c r="C432" s="228"/>
      <c r="D432" s="220" t="s">
        <v>161</v>
      </c>
      <c r="E432" s="229" t="s">
        <v>19</v>
      </c>
      <c r="F432" s="230" t="s">
        <v>1364</v>
      </c>
      <c r="G432" s="228"/>
      <c r="H432" s="231">
        <v>42.804000000000002</v>
      </c>
      <c r="I432" s="232"/>
      <c r="J432" s="228"/>
      <c r="K432" s="228"/>
      <c r="L432" s="233"/>
      <c r="M432" s="234"/>
      <c r="N432" s="235"/>
      <c r="O432" s="235"/>
      <c r="P432" s="235"/>
      <c r="Q432" s="235"/>
      <c r="R432" s="235"/>
      <c r="S432" s="235"/>
      <c r="T432" s="23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7" t="s">
        <v>161</v>
      </c>
      <c r="AU432" s="237" t="s">
        <v>85</v>
      </c>
      <c r="AV432" s="13" t="s">
        <v>85</v>
      </c>
      <c r="AW432" s="13" t="s">
        <v>36</v>
      </c>
      <c r="AX432" s="13" t="s">
        <v>75</v>
      </c>
      <c r="AY432" s="237" t="s">
        <v>148</v>
      </c>
    </row>
    <row r="433" s="13" customFormat="1">
      <c r="A433" s="13"/>
      <c r="B433" s="227"/>
      <c r="C433" s="228"/>
      <c r="D433" s="220" t="s">
        <v>161</v>
      </c>
      <c r="E433" s="229" t="s">
        <v>19</v>
      </c>
      <c r="F433" s="230" t="s">
        <v>1365</v>
      </c>
      <c r="G433" s="228"/>
      <c r="H433" s="231">
        <v>43.606999999999999</v>
      </c>
      <c r="I433" s="232"/>
      <c r="J433" s="228"/>
      <c r="K433" s="228"/>
      <c r="L433" s="233"/>
      <c r="M433" s="234"/>
      <c r="N433" s="235"/>
      <c r="O433" s="235"/>
      <c r="P433" s="235"/>
      <c r="Q433" s="235"/>
      <c r="R433" s="235"/>
      <c r="S433" s="235"/>
      <c r="T433" s="23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7" t="s">
        <v>161</v>
      </c>
      <c r="AU433" s="237" t="s">
        <v>85</v>
      </c>
      <c r="AV433" s="13" t="s">
        <v>85</v>
      </c>
      <c r="AW433" s="13" t="s">
        <v>36</v>
      </c>
      <c r="AX433" s="13" t="s">
        <v>75</v>
      </c>
      <c r="AY433" s="237" t="s">
        <v>148</v>
      </c>
    </row>
    <row r="434" s="14" customFormat="1">
      <c r="A434" s="14"/>
      <c r="B434" s="239"/>
      <c r="C434" s="240"/>
      <c r="D434" s="220" t="s">
        <v>161</v>
      </c>
      <c r="E434" s="241" t="s">
        <v>19</v>
      </c>
      <c r="F434" s="242" t="s">
        <v>181</v>
      </c>
      <c r="G434" s="240"/>
      <c r="H434" s="243">
        <v>1378.105</v>
      </c>
      <c r="I434" s="244"/>
      <c r="J434" s="240"/>
      <c r="K434" s="240"/>
      <c r="L434" s="245"/>
      <c r="M434" s="246"/>
      <c r="N434" s="247"/>
      <c r="O434" s="247"/>
      <c r="P434" s="247"/>
      <c r="Q434" s="247"/>
      <c r="R434" s="247"/>
      <c r="S434" s="247"/>
      <c r="T434" s="248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49" t="s">
        <v>161</v>
      </c>
      <c r="AU434" s="249" t="s">
        <v>85</v>
      </c>
      <c r="AV434" s="14" t="s">
        <v>155</v>
      </c>
      <c r="AW434" s="14" t="s">
        <v>36</v>
      </c>
      <c r="AX434" s="14" t="s">
        <v>83</v>
      </c>
      <c r="AY434" s="249" t="s">
        <v>148</v>
      </c>
    </row>
    <row r="435" s="2" customFormat="1" ht="16.5" customHeight="1">
      <c r="A435" s="40"/>
      <c r="B435" s="41"/>
      <c r="C435" s="271" t="s">
        <v>709</v>
      </c>
      <c r="D435" s="271" t="s">
        <v>250</v>
      </c>
      <c r="E435" s="272" t="s">
        <v>1366</v>
      </c>
      <c r="F435" s="273" t="s">
        <v>1367</v>
      </c>
      <c r="G435" s="274" t="s">
        <v>311</v>
      </c>
      <c r="H435" s="275">
        <v>188.286</v>
      </c>
      <c r="I435" s="276"/>
      <c r="J435" s="277">
        <f>ROUND(I435*H435,2)</f>
        <v>0</v>
      </c>
      <c r="K435" s="273" t="s">
        <v>19</v>
      </c>
      <c r="L435" s="278"/>
      <c r="M435" s="279" t="s">
        <v>19</v>
      </c>
      <c r="N435" s="280" t="s">
        <v>48</v>
      </c>
      <c r="O435" s="87"/>
      <c r="P435" s="216">
        <f>O435*H435</f>
        <v>0</v>
      </c>
      <c r="Q435" s="216">
        <v>0</v>
      </c>
      <c r="R435" s="216">
        <f>Q435*H435</f>
        <v>0</v>
      </c>
      <c r="S435" s="216">
        <v>0</v>
      </c>
      <c r="T435" s="217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8" t="s">
        <v>440</v>
      </c>
      <c r="AT435" s="218" t="s">
        <v>250</v>
      </c>
      <c r="AU435" s="218" t="s">
        <v>85</v>
      </c>
      <c r="AY435" s="19" t="s">
        <v>148</v>
      </c>
      <c r="BE435" s="219">
        <f>IF(N435="základní",J435,0)</f>
        <v>0</v>
      </c>
      <c r="BF435" s="219">
        <f>IF(N435="snížená",J435,0)</f>
        <v>0</v>
      </c>
      <c r="BG435" s="219">
        <f>IF(N435="zákl. přenesená",J435,0)</f>
        <v>0</v>
      </c>
      <c r="BH435" s="219">
        <f>IF(N435="sníž. přenesená",J435,0)</f>
        <v>0</v>
      </c>
      <c r="BI435" s="219">
        <f>IF(N435="nulová",J435,0)</f>
        <v>0</v>
      </c>
      <c r="BJ435" s="19" t="s">
        <v>155</v>
      </c>
      <c r="BK435" s="219">
        <f>ROUND(I435*H435,2)</f>
        <v>0</v>
      </c>
      <c r="BL435" s="19" t="s">
        <v>308</v>
      </c>
      <c r="BM435" s="218" t="s">
        <v>1368</v>
      </c>
    </row>
    <row r="436" s="2" customFormat="1">
      <c r="A436" s="40"/>
      <c r="B436" s="41"/>
      <c r="C436" s="42"/>
      <c r="D436" s="220" t="s">
        <v>157</v>
      </c>
      <c r="E436" s="42"/>
      <c r="F436" s="221" t="s">
        <v>1367</v>
      </c>
      <c r="G436" s="42"/>
      <c r="H436" s="42"/>
      <c r="I436" s="222"/>
      <c r="J436" s="42"/>
      <c r="K436" s="42"/>
      <c r="L436" s="46"/>
      <c r="M436" s="223"/>
      <c r="N436" s="224"/>
      <c r="O436" s="87"/>
      <c r="P436" s="87"/>
      <c r="Q436" s="87"/>
      <c r="R436" s="87"/>
      <c r="S436" s="87"/>
      <c r="T436" s="88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157</v>
      </c>
      <c r="AU436" s="19" t="s">
        <v>85</v>
      </c>
    </row>
    <row r="437" s="2" customFormat="1" ht="16.5" customHeight="1">
      <c r="A437" s="40"/>
      <c r="B437" s="41"/>
      <c r="C437" s="271" t="s">
        <v>717</v>
      </c>
      <c r="D437" s="271" t="s">
        <v>250</v>
      </c>
      <c r="E437" s="272" t="s">
        <v>1369</v>
      </c>
      <c r="F437" s="273" t="s">
        <v>1370</v>
      </c>
      <c r="G437" s="274" t="s">
        <v>311</v>
      </c>
      <c r="H437" s="275">
        <v>107.184</v>
      </c>
      <c r="I437" s="276"/>
      <c r="J437" s="277">
        <f>ROUND(I437*H437,2)</f>
        <v>0</v>
      </c>
      <c r="K437" s="273" t="s">
        <v>19</v>
      </c>
      <c r="L437" s="278"/>
      <c r="M437" s="279" t="s">
        <v>19</v>
      </c>
      <c r="N437" s="280" t="s">
        <v>48</v>
      </c>
      <c r="O437" s="87"/>
      <c r="P437" s="216">
        <f>O437*H437</f>
        <v>0</v>
      </c>
      <c r="Q437" s="216">
        <v>0</v>
      </c>
      <c r="R437" s="216">
        <f>Q437*H437</f>
        <v>0</v>
      </c>
      <c r="S437" s="216">
        <v>0</v>
      </c>
      <c r="T437" s="217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8" t="s">
        <v>440</v>
      </c>
      <c r="AT437" s="218" t="s">
        <v>250</v>
      </c>
      <c r="AU437" s="218" t="s">
        <v>85</v>
      </c>
      <c r="AY437" s="19" t="s">
        <v>148</v>
      </c>
      <c r="BE437" s="219">
        <f>IF(N437="základní",J437,0)</f>
        <v>0</v>
      </c>
      <c r="BF437" s="219">
        <f>IF(N437="snížená",J437,0)</f>
        <v>0</v>
      </c>
      <c r="BG437" s="219">
        <f>IF(N437="zákl. přenesená",J437,0)</f>
        <v>0</v>
      </c>
      <c r="BH437" s="219">
        <f>IF(N437="sníž. přenesená",J437,0)</f>
        <v>0</v>
      </c>
      <c r="BI437" s="219">
        <f>IF(N437="nulová",J437,0)</f>
        <v>0</v>
      </c>
      <c r="BJ437" s="19" t="s">
        <v>155</v>
      </c>
      <c r="BK437" s="219">
        <f>ROUND(I437*H437,2)</f>
        <v>0</v>
      </c>
      <c r="BL437" s="19" t="s">
        <v>308</v>
      </c>
      <c r="BM437" s="218" t="s">
        <v>1371</v>
      </c>
    </row>
    <row r="438" s="2" customFormat="1">
      <c r="A438" s="40"/>
      <c r="B438" s="41"/>
      <c r="C438" s="42"/>
      <c r="D438" s="220" t="s">
        <v>157</v>
      </c>
      <c r="E438" s="42"/>
      <c r="F438" s="221" t="s">
        <v>1370</v>
      </c>
      <c r="G438" s="42"/>
      <c r="H438" s="42"/>
      <c r="I438" s="222"/>
      <c r="J438" s="42"/>
      <c r="K438" s="42"/>
      <c r="L438" s="46"/>
      <c r="M438" s="223"/>
      <c r="N438" s="224"/>
      <c r="O438" s="87"/>
      <c r="P438" s="87"/>
      <c r="Q438" s="87"/>
      <c r="R438" s="87"/>
      <c r="S438" s="87"/>
      <c r="T438" s="88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157</v>
      </c>
      <c r="AU438" s="19" t="s">
        <v>85</v>
      </c>
    </row>
    <row r="439" s="2" customFormat="1" ht="16.5" customHeight="1">
      <c r="A439" s="40"/>
      <c r="B439" s="41"/>
      <c r="C439" s="271" t="s">
        <v>727</v>
      </c>
      <c r="D439" s="271" t="s">
        <v>250</v>
      </c>
      <c r="E439" s="272" t="s">
        <v>1372</v>
      </c>
      <c r="F439" s="273" t="s">
        <v>1373</v>
      </c>
      <c r="G439" s="274" t="s">
        <v>311</v>
      </c>
      <c r="H439" s="275">
        <v>128.21000000000001</v>
      </c>
      <c r="I439" s="276"/>
      <c r="J439" s="277">
        <f>ROUND(I439*H439,2)</f>
        <v>0</v>
      </c>
      <c r="K439" s="273" t="s">
        <v>19</v>
      </c>
      <c r="L439" s="278"/>
      <c r="M439" s="279" t="s">
        <v>19</v>
      </c>
      <c r="N439" s="280" t="s">
        <v>48</v>
      </c>
      <c r="O439" s="87"/>
      <c r="P439" s="216">
        <f>O439*H439</f>
        <v>0</v>
      </c>
      <c r="Q439" s="216">
        <v>0</v>
      </c>
      <c r="R439" s="216">
        <f>Q439*H439</f>
        <v>0</v>
      </c>
      <c r="S439" s="216">
        <v>0</v>
      </c>
      <c r="T439" s="217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8" t="s">
        <v>440</v>
      </c>
      <c r="AT439" s="218" t="s">
        <v>250</v>
      </c>
      <c r="AU439" s="218" t="s">
        <v>85</v>
      </c>
      <c r="AY439" s="19" t="s">
        <v>148</v>
      </c>
      <c r="BE439" s="219">
        <f>IF(N439="základní",J439,0)</f>
        <v>0</v>
      </c>
      <c r="BF439" s="219">
        <f>IF(N439="snížená",J439,0)</f>
        <v>0</v>
      </c>
      <c r="BG439" s="219">
        <f>IF(N439="zákl. přenesená",J439,0)</f>
        <v>0</v>
      </c>
      <c r="BH439" s="219">
        <f>IF(N439="sníž. přenesená",J439,0)</f>
        <v>0</v>
      </c>
      <c r="BI439" s="219">
        <f>IF(N439="nulová",J439,0)</f>
        <v>0</v>
      </c>
      <c r="BJ439" s="19" t="s">
        <v>155</v>
      </c>
      <c r="BK439" s="219">
        <f>ROUND(I439*H439,2)</f>
        <v>0</v>
      </c>
      <c r="BL439" s="19" t="s">
        <v>308</v>
      </c>
      <c r="BM439" s="218" t="s">
        <v>1374</v>
      </c>
    </row>
    <row r="440" s="2" customFormat="1">
      <c r="A440" s="40"/>
      <c r="B440" s="41"/>
      <c r="C440" s="42"/>
      <c r="D440" s="220" t="s">
        <v>157</v>
      </c>
      <c r="E440" s="42"/>
      <c r="F440" s="221" t="s">
        <v>1373</v>
      </c>
      <c r="G440" s="42"/>
      <c r="H440" s="42"/>
      <c r="I440" s="222"/>
      <c r="J440" s="42"/>
      <c r="K440" s="42"/>
      <c r="L440" s="46"/>
      <c r="M440" s="223"/>
      <c r="N440" s="224"/>
      <c r="O440" s="87"/>
      <c r="P440" s="87"/>
      <c r="Q440" s="87"/>
      <c r="R440" s="87"/>
      <c r="S440" s="87"/>
      <c r="T440" s="88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157</v>
      </c>
      <c r="AU440" s="19" t="s">
        <v>85</v>
      </c>
    </row>
    <row r="441" s="2" customFormat="1" ht="16.5" customHeight="1">
      <c r="A441" s="40"/>
      <c r="B441" s="41"/>
      <c r="C441" s="271" t="s">
        <v>741</v>
      </c>
      <c r="D441" s="271" t="s">
        <v>250</v>
      </c>
      <c r="E441" s="272" t="s">
        <v>1375</v>
      </c>
      <c r="F441" s="273" t="s">
        <v>1376</v>
      </c>
      <c r="G441" s="274" t="s">
        <v>311</v>
      </c>
      <c r="H441" s="275">
        <v>205.35900000000001</v>
      </c>
      <c r="I441" s="276"/>
      <c r="J441" s="277">
        <f>ROUND(I441*H441,2)</f>
        <v>0</v>
      </c>
      <c r="K441" s="273" t="s">
        <v>19</v>
      </c>
      <c r="L441" s="278"/>
      <c r="M441" s="279" t="s">
        <v>19</v>
      </c>
      <c r="N441" s="280" t="s">
        <v>48</v>
      </c>
      <c r="O441" s="87"/>
      <c r="P441" s="216">
        <f>O441*H441</f>
        <v>0</v>
      </c>
      <c r="Q441" s="216">
        <v>0</v>
      </c>
      <c r="R441" s="216">
        <f>Q441*H441</f>
        <v>0</v>
      </c>
      <c r="S441" s="216">
        <v>0</v>
      </c>
      <c r="T441" s="217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18" t="s">
        <v>440</v>
      </c>
      <c r="AT441" s="218" t="s">
        <v>250</v>
      </c>
      <c r="AU441" s="218" t="s">
        <v>85</v>
      </c>
      <c r="AY441" s="19" t="s">
        <v>148</v>
      </c>
      <c r="BE441" s="219">
        <f>IF(N441="základní",J441,0)</f>
        <v>0</v>
      </c>
      <c r="BF441" s="219">
        <f>IF(N441="snížená",J441,0)</f>
        <v>0</v>
      </c>
      <c r="BG441" s="219">
        <f>IF(N441="zákl. přenesená",J441,0)</f>
        <v>0</v>
      </c>
      <c r="BH441" s="219">
        <f>IF(N441="sníž. přenesená",J441,0)</f>
        <v>0</v>
      </c>
      <c r="BI441" s="219">
        <f>IF(N441="nulová",J441,0)</f>
        <v>0</v>
      </c>
      <c r="BJ441" s="19" t="s">
        <v>155</v>
      </c>
      <c r="BK441" s="219">
        <f>ROUND(I441*H441,2)</f>
        <v>0</v>
      </c>
      <c r="BL441" s="19" t="s">
        <v>308</v>
      </c>
      <c r="BM441" s="218" t="s">
        <v>1377</v>
      </c>
    </row>
    <row r="442" s="2" customFormat="1">
      <c r="A442" s="40"/>
      <c r="B442" s="41"/>
      <c r="C442" s="42"/>
      <c r="D442" s="220" t="s">
        <v>157</v>
      </c>
      <c r="E442" s="42"/>
      <c r="F442" s="221" t="s">
        <v>1376</v>
      </c>
      <c r="G442" s="42"/>
      <c r="H442" s="42"/>
      <c r="I442" s="222"/>
      <c r="J442" s="42"/>
      <c r="K442" s="42"/>
      <c r="L442" s="46"/>
      <c r="M442" s="223"/>
      <c r="N442" s="224"/>
      <c r="O442" s="87"/>
      <c r="P442" s="87"/>
      <c r="Q442" s="87"/>
      <c r="R442" s="87"/>
      <c r="S442" s="87"/>
      <c r="T442" s="88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157</v>
      </c>
      <c r="AU442" s="19" t="s">
        <v>85</v>
      </c>
    </row>
    <row r="443" s="2" customFormat="1" ht="16.5" customHeight="1">
      <c r="A443" s="40"/>
      <c r="B443" s="41"/>
      <c r="C443" s="271" t="s">
        <v>745</v>
      </c>
      <c r="D443" s="271" t="s">
        <v>250</v>
      </c>
      <c r="E443" s="272" t="s">
        <v>1378</v>
      </c>
      <c r="F443" s="273" t="s">
        <v>1379</v>
      </c>
      <c r="G443" s="274" t="s">
        <v>311</v>
      </c>
      <c r="H443" s="275">
        <v>274.10899999999998</v>
      </c>
      <c r="I443" s="276"/>
      <c r="J443" s="277">
        <f>ROUND(I443*H443,2)</f>
        <v>0</v>
      </c>
      <c r="K443" s="273" t="s">
        <v>19</v>
      </c>
      <c r="L443" s="278"/>
      <c r="M443" s="279" t="s">
        <v>19</v>
      </c>
      <c r="N443" s="280" t="s">
        <v>48</v>
      </c>
      <c r="O443" s="87"/>
      <c r="P443" s="216">
        <f>O443*H443</f>
        <v>0</v>
      </c>
      <c r="Q443" s="216">
        <v>0</v>
      </c>
      <c r="R443" s="216">
        <f>Q443*H443</f>
        <v>0</v>
      </c>
      <c r="S443" s="216">
        <v>0</v>
      </c>
      <c r="T443" s="217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8" t="s">
        <v>440</v>
      </c>
      <c r="AT443" s="218" t="s">
        <v>250</v>
      </c>
      <c r="AU443" s="218" t="s">
        <v>85</v>
      </c>
      <c r="AY443" s="19" t="s">
        <v>148</v>
      </c>
      <c r="BE443" s="219">
        <f>IF(N443="základní",J443,0)</f>
        <v>0</v>
      </c>
      <c r="BF443" s="219">
        <f>IF(N443="snížená",J443,0)</f>
        <v>0</v>
      </c>
      <c r="BG443" s="219">
        <f>IF(N443="zákl. přenesená",J443,0)</f>
        <v>0</v>
      </c>
      <c r="BH443" s="219">
        <f>IF(N443="sníž. přenesená",J443,0)</f>
        <v>0</v>
      </c>
      <c r="BI443" s="219">
        <f>IF(N443="nulová",J443,0)</f>
        <v>0</v>
      </c>
      <c r="BJ443" s="19" t="s">
        <v>155</v>
      </c>
      <c r="BK443" s="219">
        <f>ROUND(I443*H443,2)</f>
        <v>0</v>
      </c>
      <c r="BL443" s="19" t="s">
        <v>308</v>
      </c>
      <c r="BM443" s="218" t="s">
        <v>1380</v>
      </c>
    </row>
    <row r="444" s="2" customFormat="1">
      <c r="A444" s="40"/>
      <c r="B444" s="41"/>
      <c r="C444" s="42"/>
      <c r="D444" s="220" t="s">
        <v>157</v>
      </c>
      <c r="E444" s="42"/>
      <c r="F444" s="221" t="s">
        <v>1379</v>
      </c>
      <c r="G444" s="42"/>
      <c r="H444" s="42"/>
      <c r="I444" s="222"/>
      <c r="J444" s="42"/>
      <c r="K444" s="42"/>
      <c r="L444" s="46"/>
      <c r="M444" s="223"/>
      <c r="N444" s="224"/>
      <c r="O444" s="87"/>
      <c r="P444" s="87"/>
      <c r="Q444" s="87"/>
      <c r="R444" s="87"/>
      <c r="S444" s="87"/>
      <c r="T444" s="88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157</v>
      </c>
      <c r="AU444" s="19" t="s">
        <v>85</v>
      </c>
    </row>
    <row r="445" s="2" customFormat="1" ht="16.5" customHeight="1">
      <c r="A445" s="40"/>
      <c r="B445" s="41"/>
      <c r="C445" s="271" t="s">
        <v>749</v>
      </c>
      <c r="D445" s="271" t="s">
        <v>250</v>
      </c>
      <c r="E445" s="272" t="s">
        <v>1381</v>
      </c>
      <c r="F445" s="273" t="s">
        <v>1382</v>
      </c>
      <c r="G445" s="274" t="s">
        <v>311</v>
      </c>
      <c r="H445" s="275">
        <v>20.414000000000001</v>
      </c>
      <c r="I445" s="276"/>
      <c r="J445" s="277">
        <f>ROUND(I445*H445,2)</f>
        <v>0</v>
      </c>
      <c r="K445" s="273" t="s">
        <v>19</v>
      </c>
      <c r="L445" s="278"/>
      <c r="M445" s="279" t="s">
        <v>19</v>
      </c>
      <c r="N445" s="280" t="s">
        <v>48</v>
      </c>
      <c r="O445" s="87"/>
      <c r="P445" s="216">
        <f>O445*H445</f>
        <v>0</v>
      </c>
      <c r="Q445" s="216">
        <v>0</v>
      </c>
      <c r="R445" s="216">
        <f>Q445*H445</f>
        <v>0</v>
      </c>
      <c r="S445" s="216">
        <v>0</v>
      </c>
      <c r="T445" s="217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8" t="s">
        <v>440</v>
      </c>
      <c r="AT445" s="218" t="s">
        <v>250</v>
      </c>
      <c r="AU445" s="218" t="s">
        <v>85</v>
      </c>
      <c r="AY445" s="19" t="s">
        <v>148</v>
      </c>
      <c r="BE445" s="219">
        <f>IF(N445="základní",J445,0)</f>
        <v>0</v>
      </c>
      <c r="BF445" s="219">
        <f>IF(N445="snížená",J445,0)</f>
        <v>0</v>
      </c>
      <c r="BG445" s="219">
        <f>IF(N445="zákl. přenesená",J445,0)</f>
        <v>0</v>
      </c>
      <c r="BH445" s="219">
        <f>IF(N445="sníž. přenesená",J445,0)</f>
        <v>0</v>
      </c>
      <c r="BI445" s="219">
        <f>IF(N445="nulová",J445,0)</f>
        <v>0</v>
      </c>
      <c r="BJ445" s="19" t="s">
        <v>155</v>
      </c>
      <c r="BK445" s="219">
        <f>ROUND(I445*H445,2)</f>
        <v>0</v>
      </c>
      <c r="BL445" s="19" t="s">
        <v>308</v>
      </c>
      <c r="BM445" s="218" t="s">
        <v>1383</v>
      </c>
    </row>
    <row r="446" s="2" customFormat="1">
      <c r="A446" s="40"/>
      <c r="B446" s="41"/>
      <c r="C446" s="42"/>
      <c r="D446" s="220" t="s">
        <v>157</v>
      </c>
      <c r="E446" s="42"/>
      <c r="F446" s="221" t="s">
        <v>1382</v>
      </c>
      <c r="G446" s="42"/>
      <c r="H446" s="42"/>
      <c r="I446" s="222"/>
      <c r="J446" s="42"/>
      <c r="K446" s="42"/>
      <c r="L446" s="46"/>
      <c r="M446" s="223"/>
      <c r="N446" s="224"/>
      <c r="O446" s="87"/>
      <c r="P446" s="87"/>
      <c r="Q446" s="87"/>
      <c r="R446" s="87"/>
      <c r="S446" s="87"/>
      <c r="T446" s="88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157</v>
      </c>
      <c r="AU446" s="19" t="s">
        <v>85</v>
      </c>
    </row>
    <row r="447" s="2" customFormat="1" ht="16.5" customHeight="1">
      <c r="A447" s="40"/>
      <c r="B447" s="41"/>
      <c r="C447" s="271" t="s">
        <v>753</v>
      </c>
      <c r="D447" s="271" t="s">
        <v>250</v>
      </c>
      <c r="E447" s="272" t="s">
        <v>1384</v>
      </c>
      <c r="F447" s="273" t="s">
        <v>1385</v>
      </c>
      <c r="G447" s="274" t="s">
        <v>311</v>
      </c>
      <c r="H447" s="275">
        <v>124.304</v>
      </c>
      <c r="I447" s="276"/>
      <c r="J447" s="277">
        <f>ROUND(I447*H447,2)</f>
        <v>0</v>
      </c>
      <c r="K447" s="273" t="s">
        <v>19</v>
      </c>
      <c r="L447" s="278"/>
      <c r="M447" s="279" t="s">
        <v>19</v>
      </c>
      <c r="N447" s="280" t="s">
        <v>48</v>
      </c>
      <c r="O447" s="87"/>
      <c r="P447" s="216">
        <f>O447*H447</f>
        <v>0</v>
      </c>
      <c r="Q447" s="216">
        <v>0</v>
      </c>
      <c r="R447" s="216">
        <f>Q447*H447</f>
        <v>0</v>
      </c>
      <c r="S447" s="216">
        <v>0</v>
      </c>
      <c r="T447" s="217">
        <f>S447*H447</f>
        <v>0</v>
      </c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R447" s="218" t="s">
        <v>440</v>
      </c>
      <c r="AT447" s="218" t="s">
        <v>250</v>
      </c>
      <c r="AU447" s="218" t="s">
        <v>85</v>
      </c>
      <c r="AY447" s="19" t="s">
        <v>148</v>
      </c>
      <c r="BE447" s="219">
        <f>IF(N447="základní",J447,0)</f>
        <v>0</v>
      </c>
      <c r="BF447" s="219">
        <f>IF(N447="snížená",J447,0)</f>
        <v>0</v>
      </c>
      <c r="BG447" s="219">
        <f>IF(N447="zákl. přenesená",J447,0)</f>
        <v>0</v>
      </c>
      <c r="BH447" s="219">
        <f>IF(N447="sníž. přenesená",J447,0)</f>
        <v>0</v>
      </c>
      <c r="BI447" s="219">
        <f>IF(N447="nulová",J447,0)</f>
        <v>0</v>
      </c>
      <c r="BJ447" s="19" t="s">
        <v>155</v>
      </c>
      <c r="BK447" s="219">
        <f>ROUND(I447*H447,2)</f>
        <v>0</v>
      </c>
      <c r="BL447" s="19" t="s">
        <v>308</v>
      </c>
      <c r="BM447" s="218" t="s">
        <v>1386</v>
      </c>
    </row>
    <row r="448" s="2" customFormat="1">
      <c r="A448" s="40"/>
      <c r="B448" s="41"/>
      <c r="C448" s="42"/>
      <c r="D448" s="220" t="s">
        <v>157</v>
      </c>
      <c r="E448" s="42"/>
      <c r="F448" s="221" t="s">
        <v>1385</v>
      </c>
      <c r="G448" s="42"/>
      <c r="H448" s="42"/>
      <c r="I448" s="222"/>
      <c r="J448" s="42"/>
      <c r="K448" s="42"/>
      <c r="L448" s="46"/>
      <c r="M448" s="223"/>
      <c r="N448" s="224"/>
      <c r="O448" s="87"/>
      <c r="P448" s="87"/>
      <c r="Q448" s="87"/>
      <c r="R448" s="87"/>
      <c r="S448" s="87"/>
      <c r="T448" s="88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157</v>
      </c>
      <c r="AU448" s="19" t="s">
        <v>85</v>
      </c>
    </row>
    <row r="449" s="2" customFormat="1" ht="16.5" customHeight="1">
      <c r="A449" s="40"/>
      <c r="B449" s="41"/>
      <c r="C449" s="271" t="s">
        <v>757</v>
      </c>
      <c r="D449" s="271" t="s">
        <v>250</v>
      </c>
      <c r="E449" s="272" t="s">
        <v>1387</v>
      </c>
      <c r="F449" s="273" t="s">
        <v>1388</v>
      </c>
      <c r="G449" s="274" t="s">
        <v>311</v>
      </c>
      <c r="H449" s="275">
        <v>48.777000000000001</v>
      </c>
      <c r="I449" s="276"/>
      <c r="J449" s="277">
        <f>ROUND(I449*H449,2)</f>
        <v>0</v>
      </c>
      <c r="K449" s="273" t="s">
        <v>19</v>
      </c>
      <c r="L449" s="278"/>
      <c r="M449" s="279" t="s">
        <v>19</v>
      </c>
      <c r="N449" s="280" t="s">
        <v>48</v>
      </c>
      <c r="O449" s="87"/>
      <c r="P449" s="216">
        <f>O449*H449</f>
        <v>0</v>
      </c>
      <c r="Q449" s="216">
        <v>0</v>
      </c>
      <c r="R449" s="216">
        <f>Q449*H449</f>
        <v>0</v>
      </c>
      <c r="S449" s="216">
        <v>0</v>
      </c>
      <c r="T449" s="217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8" t="s">
        <v>440</v>
      </c>
      <c r="AT449" s="218" t="s">
        <v>250</v>
      </c>
      <c r="AU449" s="218" t="s">
        <v>85</v>
      </c>
      <c r="AY449" s="19" t="s">
        <v>148</v>
      </c>
      <c r="BE449" s="219">
        <f>IF(N449="základní",J449,0)</f>
        <v>0</v>
      </c>
      <c r="BF449" s="219">
        <f>IF(N449="snížená",J449,0)</f>
        <v>0</v>
      </c>
      <c r="BG449" s="219">
        <f>IF(N449="zákl. přenesená",J449,0)</f>
        <v>0</v>
      </c>
      <c r="BH449" s="219">
        <f>IF(N449="sníž. přenesená",J449,0)</f>
        <v>0</v>
      </c>
      <c r="BI449" s="219">
        <f>IF(N449="nulová",J449,0)</f>
        <v>0</v>
      </c>
      <c r="BJ449" s="19" t="s">
        <v>155</v>
      </c>
      <c r="BK449" s="219">
        <f>ROUND(I449*H449,2)</f>
        <v>0</v>
      </c>
      <c r="BL449" s="19" t="s">
        <v>308</v>
      </c>
      <c r="BM449" s="218" t="s">
        <v>1389</v>
      </c>
    </row>
    <row r="450" s="2" customFormat="1">
      <c r="A450" s="40"/>
      <c r="B450" s="41"/>
      <c r="C450" s="42"/>
      <c r="D450" s="220" t="s">
        <v>157</v>
      </c>
      <c r="E450" s="42"/>
      <c r="F450" s="221" t="s">
        <v>1388</v>
      </c>
      <c r="G450" s="42"/>
      <c r="H450" s="42"/>
      <c r="I450" s="222"/>
      <c r="J450" s="42"/>
      <c r="K450" s="42"/>
      <c r="L450" s="46"/>
      <c r="M450" s="223"/>
      <c r="N450" s="224"/>
      <c r="O450" s="87"/>
      <c r="P450" s="87"/>
      <c r="Q450" s="87"/>
      <c r="R450" s="87"/>
      <c r="S450" s="87"/>
      <c r="T450" s="88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157</v>
      </c>
      <c r="AU450" s="19" t="s">
        <v>85</v>
      </c>
    </row>
    <row r="451" s="2" customFormat="1" ht="16.5" customHeight="1">
      <c r="A451" s="40"/>
      <c r="B451" s="41"/>
      <c r="C451" s="271" t="s">
        <v>761</v>
      </c>
      <c r="D451" s="271" t="s">
        <v>250</v>
      </c>
      <c r="E451" s="272" t="s">
        <v>1390</v>
      </c>
      <c r="F451" s="273" t="s">
        <v>1391</v>
      </c>
      <c r="G451" s="274" t="s">
        <v>311</v>
      </c>
      <c r="H451" s="275">
        <v>48.744</v>
      </c>
      <c r="I451" s="276"/>
      <c r="J451" s="277">
        <f>ROUND(I451*H451,2)</f>
        <v>0</v>
      </c>
      <c r="K451" s="273" t="s">
        <v>19</v>
      </c>
      <c r="L451" s="278"/>
      <c r="M451" s="279" t="s">
        <v>19</v>
      </c>
      <c r="N451" s="280" t="s">
        <v>48</v>
      </c>
      <c r="O451" s="87"/>
      <c r="P451" s="216">
        <f>O451*H451</f>
        <v>0</v>
      </c>
      <c r="Q451" s="216">
        <v>0</v>
      </c>
      <c r="R451" s="216">
        <f>Q451*H451</f>
        <v>0</v>
      </c>
      <c r="S451" s="216">
        <v>0</v>
      </c>
      <c r="T451" s="217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18" t="s">
        <v>440</v>
      </c>
      <c r="AT451" s="218" t="s">
        <v>250</v>
      </c>
      <c r="AU451" s="218" t="s">
        <v>85</v>
      </c>
      <c r="AY451" s="19" t="s">
        <v>148</v>
      </c>
      <c r="BE451" s="219">
        <f>IF(N451="základní",J451,0)</f>
        <v>0</v>
      </c>
      <c r="BF451" s="219">
        <f>IF(N451="snížená",J451,0)</f>
        <v>0</v>
      </c>
      <c r="BG451" s="219">
        <f>IF(N451="zákl. přenesená",J451,0)</f>
        <v>0</v>
      </c>
      <c r="BH451" s="219">
        <f>IF(N451="sníž. přenesená",J451,0)</f>
        <v>0</v>
      </c>
      <c r="BI451" s="219">
        <f>IF(N451="nulová",J451,0)</f>
        <v>0</v>
      </c>
      <c r="BJ451" s="19" t="s">
        <v>155</v>
      </c>
      <c r="BK451" s="219">
        <f>ROUND(I451*H451,2)</f>
        <v>0</v>
      </c>
      <c r="BL451" s="19" t="s">
        <v>308</v>
      </c>
      <c r="BM451" s="218" t="s">
        <v>1392</v>
      </c>
    </row>
    <row r="452" s="2" customFormat="1">
      <c r="A452" s="40"/>
      <c r="B452" s="41"/>
      <c r="C452" s="42"/>
      <c r="D452" s="220" t="s">
        <v>157</v>
      </c>
      <c r="E452" s="42"/>
      <c r="F452" s="221" t="s">
        <v>1391</v>
      </c>
      <c r="G452" s="42"/>
      <c r="H452" s="42"/>
      <c r="I452" s="222"/>
      <c r="J452" s="42"/>
      <c r="K452" s="42"/>
      <c r="L452" s="46"/>
      <c r="M452" s="223"/>
      <c r="N452" s="224"/>
      <c r="O452" s="87"/>
      <c r="P452" s="87"/>
      <c r="Q452" s="87"/>
      <c r="R452" s="87"/>
      <c r="S452" s="87"/>
      <c r="T452" s="88"/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T452" s="19" t="s">
        <v>157</v>
      </c>
      <c r="AU452" s="19" t="s">
        <v>85</v>
      </c>
    </row>
    <row r="453" s="2" customFormat="1" ht="16.5" customHeight="1">
      <c r="A453" s="40"/>
      <c r="B453" s="41"/>
      <c r="C453" s="271" t="s">
        <v>765</v>
      </c>
      <c r="D453" s="271" t="s">
        <v>250</v>
      </c>
      <c r="E453" s="272" t="s">
        <v>1393</v>
      </c>
      <c r="F453" s="273" t="s">
        <v>1394</v>
      </c>
      <c r="G453" s="274" t="s">
        <v>311</v>
      </c>
      <c r="H453" s="275">
        <v>48.732999999999997</v>
      </c>
      <c r="I453" s="276"/>
      <c r="J453" s="277">
        <f>ROUND(I453*H453,2)</f>
        <v>0</v>
      </c>
      <c r="K453" s="273" t="s">
        <v>19</v>
      </c>
      <c r="L453" s="278"/>
      <c r="M453" s="279" t="s">
        <v>19</v>
      </c>
      <c r="N453" s="280" t="s">
        <v>48</v>
      </c>
      <c r="O453" s="87"/>
      <c r="P453" s="216">
        <f>O453*H453</f>
        <v>0</v>
      </c>
      <c r="Q453" s="216">
        <v>0</v>
      </c>
      <c r="R453" s="216">
        <f>Q453*H453</f>
        <v>0</v>
      </c>
      <c r="S453" s="216">
        <v>0</v>
      </c>
      <c r="T453" s="217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8" t="s">
        <v>440</v>
      </c>
      <c r="AT453" s="218" t="s">
        <v>250</v>
      </c>
      <c r="AU453" s="218" t="s">
        <v>85</v>
      </c>
      <c r="AY453" s="19" t="s">
        <v>148</v>
      </c>
      <c r="BE453" s="219">
        <f>IF(N453="základní",J453,0)</f>
        <v>0</v>
      </c>
      <c r="BF453" s="219">
        <f>IF(N453="snížená",J453,0)</f>
        <v>0</v>
      </c>
      <c r="BG453" s="219">
        <f>IF(N453="zákl. přenesená",J453,0)</f>
        <v>0</v>
      </c>
      <c r="BH453" s="219">
        <f>IF(N453="sníž. přenesená",J453,0)</f>
        <v>0</v>
      </c>
      <c r="BI453" s="219">
        <f>IF(N453="nulová",J453,0)</f>
        <v>0</v>
      </c>
      <c r="BJ453" s="19" t="s">
        <v>155</v>
      </c>
      <c r="BK453" s="219">
        <f>ROUND(I453*H453,2)</f>
        <v>0</v>
      </c>
      <c r="BL453" s="19" t="s">
        <v>308</v>
      </c>
      <c r="BM453" s="218" t="s">
        <v>1395</v>
      </c>
    </row>
    <row r="454" s="2" customFormat="1">
      <c r="A454" s="40"/>
      <c r="B454" s="41"/>
      <c r="C454" s="42"/>
      <c r="D454" s="220" t="s">
        <v>157</v>
      </c>
      <c r="E454" s="42"/>
      <c r="F454" s="221" t="s">
        <v>1394</v>
      </c>
      <c r="G454" s="42"/>
      <c r="H454" s="42"/>
      <c r="I454" s="222"/>
      <c r="J454" s="42"/>
      <c r="K454" s="42"/>
      <c r="L454" s="46"/>
      <c r="M454" s="223"/>
      <c r="N454" s="224"/>
      <c r="O454" s="87"/>
      <c r="P454" s="87"/>
      <c r="Q454" s="87"/>
      <c r="R454" s="87"/>
      <c r="S454" s="87"/>
      <c r="T454" s="88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157</v>
      </c>
      <c r="AU454" s="19" t="s">
        <v>85</v>
      </c>
    </row>
    <row r="455" s="2" customFormat="1" ht="16.5" customHeight="1">
      <c r="A455" s="40"/>
      <c r="B455" s="41"/>
      <c r="C455" s="271" t="s">
        <v>769</v>
      </c>
      <c r="D455" s="271" t="s">
        <v>250</v>
      </c>
      <c r="E455" s="272" t="s">
        <v>1396</v>
      </c>
      <c r="F455" s="273" t="s">
        <v>1397</v>
      </c>
      <c r="G455" s="274" t="s">
        <v>311</v>
      </c>
      <c r="H455" s="275">
        <v>97.573999999999998</v>
      </c>
      <c r="I455" s="276"/>
      <c r="J455" s="277">
        <f>ROUND(I455*H455,2)</f>
        <v>0</v>
      </c>
      <c r="K455" s="273" t="s">
        <v>19</v>
      </c>
      <c r="L455" s="278"/>
      <c r="M455" s="279" t="s">
        <v>19</v>
      </c>
      <c r="N455" s="280" t="s">
        <v>48</v>
      </c>
      <c r="O455" s="87"/>
      <c r="P455" s="216">
        <f>O455*H455</f>
        <v>0</v>
      </c>
      <c r="Q455" s="216">
        <v>0</v>
      </c>
      <c r="R455" s="216">
        <f>Q455*H455</f>
        <v>0</v>
      </c>
      <c r="S455" s="216">
        <v>0</v>
      </c>
      <c r="T455" s="217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8" t="s">
        <v>440</v>
      </c>
      <c r="AT455" s="218" t="s">
        <v>250</v>
      </c>
      <c r="AU455" s="218" t="s">
        <v>85</v>
      </c>
      <c r="AY455" s="19" t="s">
        <v>148</v>
      </c>
      <c r="BE455" s="219">
        <f>IF(N455="základní",J455,0)</f>
        <v>0</v>
      </c>
      <c r="BF455" s="219">
        <f>IF(N455="snížená",J455,0)</f>
        <v>0</v>
      </c>
      <c r="BG455" s="219">
        <f>IF(N455="zákl. přenesená",J455,0)</f>
        <v>0</v>
      </c>
      <c r="BH455" s="219">
        <f>IF(N455="sníž. přenesená",J455,0)</f>
        <v>0</v>
      </c>
      <c r="BI455" s="219">
        <f>IF(N455="nulová",J455,0)</f>
        <v>0</v>
      </c>
      <c r="BJ455" s="19" t="s">
        <v>155</v>
      </c>
      <c r="BK455" s="219">
        <f>ROUND(I455*H455,2)</f>
        <v>0</v>
      </c>
      <c r="BL455" s="19" t="s">
        <v>308</v>
      </c>
      <c r="BM455" s="218" t="s">
        <v>1398</v>
      </c>
    </row>
    <row r="456" s="2" customFormat="1">
      <c r="A456" s="40"/>
      <c r="B456" s="41"/>
      <c r="C456" s="42"/>
      <c r="D456" s="220" t="s">
        <v>157</v>
      </c>
      <c r="E456" s="42"/>
      <c r="F456" s="221" t="s">
        <v>1397</v>
      </c>
      <c r="G456" s="42"/>
      <c r="H456" s="42"/>
      <c r="I456" s="222"/>
      <c r="J456" s="42"/>
      <c r="K456" s="42"/>
      <c r="L456" s="46"/>
      <c r="M456" s="223"/>
      <c r="N456" s="224"/>
      <c r="O456" s="87"/>
      <c r="P456" s="87"/>
      <c r="Q456" s="87"/>
      <c r="R456" s="87"/>
      <c r="S456" s="87"/>
      <c r="T456" s="88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157</v>
      </c>
      <c r="AU456" s="19" t="s">
        <v>85</v>
      </c>
    </row>
    <row r="457" s="2" customFormat="1" ht="16.5" customHeight="1">
      <c r="A457" s="40"/>
      <c r="B457" s="41"/>
      <c r="C457" s="271" t="s">
        <v>773</v>
      </c>
      <c r="D457" s="271" t="s">
        <v>250</v>
      </c>
      <c r="E457" s="272" t="s">
        <v>1399</v>
      </c>
      <c r="F457" s="273" t="s">
        <v>1400</v>
      </c>
      <c r="G457" s="274" t="s">
        <v>311</v>
      </c>
      <c r="H457" s="275">
        <v>42.804000000000002</v>
      </c>
      <c r="I457" s="276"/>
      <c r="J457" s="277">
        <f>ROUND(I457*H457,2)</f>
        <v>0</v>
      </c>
      <c r="K457" s="273" t="s">
        <v>19</v>
      </c>
      <c r="L457" s="278"/>
      <c r="M457" s="279" t="s">
        <v>19</v>
      </c>
      <c r="N457" s="280" t="s">
        <v>48</v>
      </c>
      <c r="O457" s="87"/>
      <c r="P457" s="216">
        <f>O457*H457</f>
        <v>0</v>
      </c>
      <c r="Q457" s="216">
        <v>0</v>
      </c>
      <c r="R457" s="216">
        <f>Q457*H457</f>
        <v>0</v>
      </c>
      <c r="S457" s="216">
        <v>0</v>
      </c>
      <c r="T457" s="217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8" t="s">
        <v>440</v>
      </c>
      <c r="AT457" s="218" t="s">
        <v>250</v>
      </c>
      <c r="AU457" s="218" t="s">
        <v>85</v>
      </c>
      <c r="AY457" s="19" t="s">
        <v>148</v>
      </c>
      <c r="BE457" s="219">
        <f>IF(N457="základní",J457,0)</f>
        <v>0</v>
      </c>
      <c r="BF457" s="219">
        <f>IF(N457="snížená",J457,0)</f>
        <v>0</v>
      </c>
      <c r="BG457" s="219">
        <f>IF(N457="zákl. přenesená",J457,0)</f>
        <v>0</v>
      </c>
      <c r="BH457" s="219">
        <f>IF(N457="sníž. přenesená",J457,0)</f>
        <v>0</v>
      </c>
      <c r="BI457" s="219">
        <f>IF(N457="nulová",J457,0)</f>
        <v>0</v>
      </c>
      <c r="BJ457" s="19" t="s">
        <v>155</v>
      </c>
      <c r="BK457" s="219">
        <f>ROUND(I457*H457,2)</f>
        <v>0</v>
      </c>
      <c r="BL457" s="19" t="s">
        <v>308</v>
      </c>
      <c r="BM457" s="218" t="s">
        <v>1401</v>
      </c>
    </row>
    <row r="458" s="2" customFormat="1">
      <c r="A458" s="40"/>
      <c r="B458" s="41"/>
      <c r="C458" s="42"/>
      <c r="D458" s="220" t="s">
        <v>157</v>
      </c>
      <c r="E458" s="42"/>
      <c r="F458" s="221" t="s">
        <v>1400</v>
      </c>
      <c r="G458" s="42"/>
      <c r="H458" s="42"/>
      <c r="I458" s="222"/>
      <c r="J458" s="42"/>
      <c r="K458" s="42"/>
      <c r="L458" s="46"/>
      <c r="M458" s="223"/>
      <c r="N458" s="224"/>
      <c r="O458" s="87"/>
      <c r="P458" s="87"/>
      <c r="Q458" s="87"/>
      <c r="R458" s="87"/>
      <c r="S458" s="87"/>
      <c r="T458" s="88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157</v>
      </c>
      <c r="AU458" s="19" t="s">
        <v>85</v>
      </c>
    </row>
    <row r="459" s="2" customFormat="1" ht="16.5" customHeight="1">
      <c r="A459" s="40"/>
      <c r="B459" s="41"/>
      <c r="C459" s="271" t="s">
        <v>779</v>
      </c>
      <c r="D459" s="271" t="s">
        <v>250</v>
      </c>
      <c r="E459" s="272" t="s">
        <v>1402</v>
      </c>
      <c r="F459" s="273" t="s">
        <v>1403</v>
      </c>
      <c r="G459" s="274" t="s">
        <v>311</v>
      </c>
      <c r="H459" s="275">
        <v>43.606999999999999</v>
      </c>
      <c r="I459" s="276"/>
      <c r="J459" s="277">
        <f>ROUND(I459*H459,2)</f>
        <v>0</v>
      </c>
      <c r="K459" s="273" t="s">
        <v>19</v>
      </c>
      <c r="L459" s="278"/>
      <c r="M459" s="279" t="s">
        <v>19</v>
      </c>
      <c r="N459" s="280" t="s">
        <v>48</v>
      </c>
      <c r="O459" s="87"/>
      <c r="P459" s="216">
        <f>O459*H459</f>
        <v>0</v>
      </c>
      <c r="Q459" s="216">
        <v>0</v>
      </c>
      <c r="R459" s="216">
        <f>Q459*H459</f>
        <v>0</v>
      </c>
      <c r="S459" s="216">
        <v>0</v>
      </c>
      <c r="T459" s="217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8" t="s">
        <v>440</v>
      </c>
      <c r="AT459" s="218" t="s">
        <v>250</v>
      </c>
      <c r="AU459" s="218" t="s">
        <v>85</v>
      </c>
      <c r="AY459" s="19" t="s">
        <v>148</v>
      </c>
      <c r="BE459" s="219">
        <f>IF(N459="základní",J459,0)</f>
        <v>0</v>
      </c>
      <c r="BF459" s="219">
        <f>IF(N459="snížená",J459,0)</f>
        <v>0</v>
      </c>
      <c r="BG459" s="219">
        <f>IF(N459="zákl. přenesená",J459,0)</f>
        <v>0</v>
      </c>
      <c r="BH459" s="219">
        <f>IF(N459="sníž. přenesená",J459,0)</f>
        <v>0</v>
      </c>
      <c r="BI459" s="219">
        <f>IF(N459="nulová",J459,0)</f>
        <v>0</v>
      </c>
      <c r="BJ459" s="19" t="s">
        <v>155</v>
      </c>
      <c r="BK459" s="219">
        <f>ROUND(I459*H459,2)</f>
        <v>0</v>
      </c>
      <c r="BL459" s="19" t="s">
        <v>308</v>
      </c>
      <c r="BM459" s="218" t="s">
        <v>1404</v>
      </c>
    </row>
    <row r="460" s="2" customFormat="1">
      <c r="A460" s="40"/>
      <c r="B460" s="41"/>
      <c r="C460" s="42"/>
      <c r="D460" s="220" t="s">
        <v>157</v>
      </c>
      <c r="E460" s="42"/>
      <c r="F460" s="221" t="s">
        <v>1403</v>
      </c>
      <c r="G460" s="42"/>
      <c r="H460" s="42"/>
      <c r="I460" s="222"/>
      <c r="J460" s="42"/>
      <c r="K460" s="42"/>
      <c r="L460" s="46"/>
      <c r="M460" s="223"/>
      <c r="N460" s="224"/>
      <c r="O460" s="87"/>
      <c r="P460" s="87"/>
      <c r="Q460" s="87"/>
      <c r="R460" s="87"/>
      <c r="S460" s="87"/>
      <c r="T460" s="88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157</v>
      </c>
      <c r="AU460" s="19" t="s">
        <v>85</v>
      </c>
    </row>
    <row r="461" s="2" customFormat="1" ht="16.5" customHeight="1">
      <c r="A461" s="40"/>
      <c r="B461" s="41"/>
      <c r="C461" s="207" t="s">
        <v>785</v>
      </c>
      <c r="D461" s="207" t="s">
        <v>150</v>
      </c>
      <c r="E461" s="208" t="s">
        <v>1405</v>
      </c>
      <c r="F461" s="209" t="s">
        <v>1406</v>
      </c>
      <c r="G461" s="210" t="s">
        <v>311</v>
      </c>
      <c r="H461" s="211">
        <v>327.62299999999999</v>
      </c>
      <c r="I461" s="212"/>
      <c r="J461" s="213">
        <f>ROUND(I461*H461,2)</f>
        <v>0</v>
      </c>
      <c r="K461" s="209" t="s">
        <v>154</v>
      </c>
      <c r="L461" s="46"/>
      <c r="M461" s="214" t="s">
        <v>19</v>
      </c>
      <c r="N461" s="215" t="s">
        <v>48</v>
      </c>
      <c r="O461" s="87"/>
      <c r="P461" s="216">
        <f>O461*H461</f>
        <v>0</v>
      </c>
      <c r="Q461" s="216">
        <v>5.0000000000000002E-05</v>
      </c>
      <c r="R461" s="216">
        <f>Q461*H461</f>
        <v>0.016381150000000001</v>
      </c>
      <c r="S461" s="216">
        <v>0</v>
      </c>
      <c r="T461" s="217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8" t="s">
        <v>308</v>
      </c>
      <c r="AT461" s="218" t="s">
        <v>150</v>
      </c>
      <c r="AU461" s="218" t="s">
        <v>85</v>
      </c>
      <c r="AY461" s="19" t="s">
        <v>148</v>
      </c>
      <c r="BE461" s="219">
        <f>IF(N461="základní",J461,0)</f>
        <v>0</v>
      </c>
      <c r="BF461" s="219">
        <f>IF(N461="snížená",J461,0)</f>
        <v>0</v>
      </c>
      <c r="BG461" s="219">
        <f>IF(N461="zákl. přenesená",J461,0)</f>
        <v>0</v>
      </c>
      <c r="BH461" s="219">
        <f>IF(N461="sníž. přenesená",J461,0)</f>
        <v>0</v>
      </c>
      <c r="BI461" s="219">
        <f>IF(N461="nulová",J461,0)</f>
        <v>0</v>
      </c>
      <c r="BJ461" s="19" t="s">
        <v>155</v>
      </c>
      <c r="BK461" s="219">
        <f>ROUND(I461*H461,2)</f>
        <v>0</v>
      </c>
      <c r="BL461" s="19" t="s">
        <v>308</v>
      </c>
      <c r="BM461" s="218" t="s">
        <v>1407</v>
      </c>
    </row>
    <row r="462" s="2" customFormat="1">
      <c r="A462" s="40"/>
      <c r="B462" s="41"/>
      <c r="C462" s="42"/>
      <c r="D462" s="220" t="s">
        <v>157</v>
      </c>
      <c r="E462" s="42"/>
      <c r="F462" s="221" t="s">
        <v>1408</v>
      </c>
      <c r="G462" s="42"/>
      <c r="H462" s="42"/>
      <c r="I462" s="222"/>
      <c r="J462" s="42"/>
      <c r="K462" s="42"/>
      <c r="L462" s="46"/>
      <c r="M462" s="223"/>
      <c r="N462" s="224"/>
      <c r="O462" s="87"/>
      <c r="P462" s="87"/>
      <c r="Q462" s="87"/>
      <c r="R462" s="87"/>
      <c r="S462" s="87"/>
      <c r="T462" s="88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157</v>
      </c>
      <c r="AU462" s="19" t="s">
        <v>85</v>
      </c>
    </row>
    <row r="463" s="2" customFormat="1">
      <c r="A463" s="40"/>
      <c r="B463" s="41"/>
      <c r="C463" s="42"/>
      <c r="D463" s="225" t="s">
        <v>159</v>
      </c>
      <c r="E463" s="42"/>
      <c r="F463" s="226" t="s">
        <v>1409</v>
      </c>
      <c r="G463" s="42"/>
      <c r="H463" s="42"/>
      <c r="I463" s="222"/>
      <c r="J463" s="42"/>
      <c r="K463" s="42"/>
      <c r="L463" s="46"/>
      <c r="M463" s="223"/>
      <c r="N463" s="224"/>
      <c r="O463" s="87"/>
      <c r="P463" s="87"/>
      <c r="Q463" s="87"/>
      <c r="R463" s="87"/>
      <c r="S463" s="87"/>
      <c r="T463" s="88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159</v>
      </c>
      <c r="AU463" s="19" t="s">
        <v>85</v>
      </c>
    </row>
    <row r="464" s="13" customFormat="1">
      <c r="A464" s="13"/>
      <c r="B464" s="227"/>
      <c r="C464" s="228"/>
      <c r="D464" s="220" t="s">
        <v>161</v>
      </c>
      <c r="E464" s="229" t="s">
        <v>19</v>
      </c>
      <c r="F464" s="230" t="s">
        <v>1410</v>
      </c>
      <c r="G464" s="228"/>
      <c r="H464" s="231">
        <v>74.040000000000006</v>
      </c>
      <c r="I464" s="232"/>
      <c r="J464" s="228"/>
      <c r="K464" s="228"/>
      <c r="L464" s="233"/>
      <c r="M464" s="234"/>
      <c r="N464" s="235"/>
      <c r="O464" s="235"/>
      <c r="P464" s="235"/>
      <c r="Q464" s="235"/>
      <c r="R464" s="235"/>
      <c r="S464" s="235"/>
      <c r="T464" s="23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7" t="s">
        <v>161</v>
      </c>
      <c r="AU464" s="237" t="s">
        <v>85</v>
      </c>
      <c r="AV464" s="13" t="s">
        <v>85</v>
      </c>
      <c r="AW464" s="13" t="s">
        <v>36</v>
      </c>
      <c r="AX464" s="13" t="s">
        <v>75</v>
      </c>
      <c r="AY464" s="237" t="s">
        <v>148</v>
      </c>
    </row>
    <row r="465" s="13" customFormat="1">
      <c r="A465" s="13"/>
      <c r="B465" s="227"/>
      <c r="C465" s="228"/>
      <c r="D465" s="220" t="s">
        <v>161</v>
      </c>
      <c r="E465" s="229" t="s">
        <v>19</v>
      </c>
      <c r="F465" s="230" t="s">
        <v>1411</v>
      </c>
      <c r="G465" s="228"/>
      <c r="H465" s="231">
        <v>81.593000000000004</v>
      </c>
      <c r="I465" s="232"/>
      <c r="J465" s="228"/>
      <c r="K465" s="228"/>
      <c r="L465" s="233"/>
      <c r="M465" s="234"/>
      <c r="N465" s="235"/>
      <c r="O465" s="235"/>
      <c r="P465" s="235"/>
      <c r="Q465" s="235"/>
      <c r="R465" s="235"/>
      <c r="S465" s="235"/>
      <c r="T465" s="23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7" t="s">
        <v>161</v>
      </c>
      <c r="AU465" s="237" t="s">
        <v>85</v>
      </c>
      <c r="AV465" s="13" t="s">
        <v>85</v>
      </c>
      <c r="AW465" s="13" t="s">
        <v>36</v>
      </c>
      <c r="AX465" s="13" t="s">
        <v>75</v>
      </c>
      <c r="AY465" s="237" t="s">
        <v>148</v>
      </c>
    </row>
    <row r="466" s="13" customFormat="1">
      <c r="A466" s="13"/>
      <c r="B466" s="227"/>
      <c r="C466" s="228"/>
      <c r="D466" s="220" t="s">
        <v>161</v>
      </c>
      <c r="E466" s="229" t="s">
        <v>19</v>
      </c>
      <c r="F466" s="230" t="s">
        <v>1412</v>
      </c>
      <c r="G466" s="228"/>
      <c r="H466" s="231">
        <v>79.456000000000003</v>
      </c>
      <c r="I466" s="232"/>
      <c r="J466" s="228"/>
      <c r="K466" s="228"/>
      <c r="L466" s="233"/>
      <c r="M466" s="234"/>
      <c r="N466" s="235"/>
      <c r="O466" s="235"/>
      <c r="P466" s="235"/>
      <c r="Q466" s="235"/>
      <c r="R466" s="235"/>
      <c r="S466" s="235"/>
      <c r="T466" s="236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7" t="s">
        <v>161</v>
      </c>
      <c r="AU466" s="237" t="s">
        <v>85</v>
      </c>
      <c r="AV466" s="13" t="s">
        <v>85</v>
      </c>
      <c r="AW466" s="13" t="s">
        <v>36</v>
      </c>
      <c r="AX466" s="13" t="s">
        <v>75</v>
      </c>
      <c r="AY466" s="237" t="s">
        <v>148</v>
      </c>
    </row>
    <row r="467" s="13" customFormat="1">
      <c r="A467" s="13"/>
      <c r="B467" s="227"/>
      <c r="C467" s="228"/>
      <c r="D467" s="220" t="s">
        <v>161</v>
      </c>
      <c r="E467" s="229" t="s">
        <v>19</v>
      </c>
      <c r="F467" s="230" t="s">
        <v>1413</v>
      </c>
      <c r="G467" s="228"/>
      <c r="H467" s="231">
        <v>92.534000000000006</v>
      </c>
      <c r="I467" s="232"/>
      <c r="J467" s="228"/>
      <c r="K467" s="228"/>
      <c r="L467" s="233"/>
      <c r="M467" s="234"/>
      <c r="N467" s="235"/>
      <c r="O467" s="235"/>
      <c r="P467" s="235"/>
      <c r="Q467" s="235"/>
      <c r="R467" s="235"/>
      <c r="S467" s="235"/>
      <c r="T467" s="236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37" t="s">
        <v>161</v>
      </c>
      <c r="AU467" s="237" t="s">
        <v>85</v>
      </c>
      <c r="AV467" s="13" t="s">
        <v>85</v>
      </c>
      <c r="AW467" s="13" t="s">
        <v>36</v>
      </c>
      <c r="AX467" s="13" t="s">
        <v>75</v>
      </c>
      <c r="AY467" s="237" t="s">
        <v>148</v>
      </c>
    </row>
    <row r="468" s="14" customFormat="1">
      <c r="A468" s="14"/>
      <c r="B468" s="239"/>
      <c r="C468" s="240"/>
      <c r="D468" s="220" t="s">
        <v>161</v>
      </c>
      <c r="E468" s="241" t="s">
        <v>19</v>
      </c>
      <c r="F468" s="242" t="s">
        <v>181</v>
      </c>
      <c r="G468" s="240"/>
      <c r="H468" s="243">
        <v>327.62299999999999</v>
      </c>
      <c r="I468" s="244"/>
      <c r="J468" s="240"/>
      <c r="K468" s="240"/>
      <c r="L468" s="245"/>
      <c r="M468" s="246"/>
      <c r="N468" s="247"/>
      <c r="O468" s="247"/>
      <c r="P468" s="247"/>
      <c r="Q468" s="247"/>
      <c r="R468" s="247"/>
      <c r="S468" s="247"/>
      <c r="T468" s="248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9" t="s">
        <v>161</v>
      </c>
      <c r="AU468" s="249" t="s">
        <v>85</v>
      </c>
      <c r="AV468" s="14" t="s">
        <v>155</v>
      </c>
      <c r="AW468" s="14" t="s">
        <v>36</v>
      </c>
      <c r="AX468" s="14" t="s">
        <v>83</v>
      </c>
      <c r="AY468" s="249" t="s">
        <v>148</v>
      </c>
    </row>
    <row r="469" s="2" customFormat="1" ht="16.5" customHeight="1">
      <c r="A469" s="40"/>
      <c r="B469" s="41"/>
      <c r="C469" s="271" t="s">
        <v>795</v>
      </c>
      <c r="D469" s="271" t="s">
        <v>250</v>
      </c>
      <c r="E469" s="272" t="s">
        <v>1414</v>
      </c>
      <c r="F469" s="273" t="s">
        <v>1415</v>
      </c>
      <c r="G469" s="274" t="s">
        <v>311</v>
      </c>
      <c r="H469" s="275">
        <v>74.040000000000006</v>
      </c>
      <c r="I469" s="276"/>
      <c r="J469" s="277">
        <f>ROUND(I469*H469,2)</f>
        <v>0</v>
      </c>
      <c r="K469" s="273" t="s">
        <v>19</v>
      </c>
      <c r="L469" s="278"/>
      <c r="M469" s="279" t="s">
        <v>19</v>
      </c>
      <c r="N469" s="280" t="s">
        <v>48</v>
      </c>
      <c r="O469" s="87"/>
      <c r="P469" s="216">
        <f>O469*H469</f>
        <v>0</v>
      </c>
      <c r="Q469" s="216">
        <v>0</v>
      </c>
      <c r="R469" s="216">
        <f>Q469*H469</f>
        <v>0</v>
      </c>
      <c r="S469" s="216">
        <v>0</v>
      </c>
      <c r="T469" s="217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8" t="s">
        <v>440</v>
      </c>
      <c r="AT469" s="218" t="s">
        <v>250</v>
      </c>
      <c r="AU469" s="218" t="s">
        <v>85</v>
      </c>
      <c r="AY469" s="19" t="s">
        <v>148</v>
      </c>
      <c r="BE469" s="219">
        <f>IF(N469="základní",J469,0)</f>
        <v>0</v>
      </c>
      <c r="BF469" s="219">
        <f>IF(N469="snížená",J469,0)</f>
        <v>0</v>
      </c>
      <c r="BG469" s="219">
        <f>IF(N469="zákl. přenesená",J469,0)</f>
        <v>0</v>
      </c>
      <c r="BH469" s="219">
        <f>IF(N469="sníž. přenesená",J469,0)</f>
        <v>0</v>
      </c>
      <c r="BI469" s="219">
        <f>IF(N469="nulová",J469,0)</f>
        <v>0</v>
      </c>
      <c r="BJ469" s="19" t="s">
        <v>155</v>
      </c>
      <c r="BK469" s="219">
        <f>ROUND(I469*H469,2)</f>
        <v>0</v>
      </c>
      <c r="BL469" s="19" t="s">
        <v>308</v>
      </c>
      <c r="BM469" s="218" t="s">
        <v>1416</v>
      </c>
    </row>
    <row r="470" s="2" customFormat="1">
      <c r="A470" s="40"/>
      <c r="B470" s="41"/>
      <c r="C470" s="42"/>
      <c r="D470" s="220" t="s">
        <v>157</v>
      </c>
      <c r="E470" s="42"/>
      <c r="F470" s="221" t="s">
        <v>1415</v>
      </c>
      <c r="G470" s="42"/>
      <c r="H470" s="42"/>
      <c r="I470" s="222"/>
      <c r="J470" s="42"/>
      <c r="K470" s="42"/>
      <c r="L470" s="46"/>
      <c r="M470" s="223"/>
      <c r="N470" s="224"/>
      <c r="O470" s="87"/>
      <c r="P470" s="87"/>
      <c r="Q470" s="87"/>
      <c r="R470" s="87"/>
      <c r="S470" s="87"/>
      <c r="T470" s="88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157</v>
      </c>
      <c r="AU470" s="19" t="s">
        <v>85</v>
      </c>
    </row>
    <row r="471" s="2" customFormat="1" ht="16.5" customHeight="1">
      <c r="A471" s="40"/>
      <c r="B471" s="41"/>
      <c r="C471" s="271" t="s">
        <v>801</v>
      </c>
      <c r="D471" s="271" t="s">
        <v>250</v>
      </c>
      <c r="E471" s="272" t="s">
        <v>1417</v>
      </c>
      <c r="F471" s="273" t="s">
        <v>1418</v>
      </c>
      <c r="G471" s="274" t="s">
        <v>311</v>
      </c>
      <c r="H471" s="275">
        <v>81.593000000000004</v>
      </c>
      <c r="I471" s="276"/>
      <c r="J471" s="277">
        <f>ROUND(I471*H471,2)</f>
        <v>0</v>
      </c>
      <c r="K471" s="273" t="s">
        <v>19</v>
      </c>
      <c r="L471" s="278"/>
      <c r="M471" s="279" t="s">
        <v>19</v>
      </c>
      <c r="N471" s="280" t="s">
        <v>48</v>
      </c>
      <c r="O471" s="87"/>
      <c r="P471" s="216">
        <f>O471*H471</f>
        <v>0</v>
      </c>
      <c r="Q471" s="216">
        <v>0</v>
      </c>
      <c r="R471" s="216">
        <f>Q471*H471</f>
        <v>0</v>
      </c>
      <c r="S471" s="216">
        <v>0</v>
      </c>
      <c r="T471" s="217">
        <f>S471*H471</f>
        <v>0</v>
      </c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R471" s="218" t="s">
        <v>440</v>
      </c>
      <c r="AT471" s="218" t="s">
        <v>250</v>
      </c>
      <c r="AU471" s="218" t="s">
        <v>85</v>
      </c>
      <c r="AY471" s="19" t="s">
        <v>148</v>
      </c>
      <c r="BE471" s="219">
        <f>IF(N471="základní",J471,0)</f>
        <v>0</v>
      </c>
      <c r="BF471" s="219">
        <f>IF(N471="snížená",J471,0)</f>
        <v>0</v>
      </c>
      <c r="BG471" s="219">
        <f>IF(N471="zákl. přenesená",J471,0)</f>
        <v>0</v>
      </c>
      <c r="BH471" s="219">
        <f>IF(N471="sníž. přenesená",J471,0)</f>
        <v>0</v>
      </c>
      <c r="BI471" s="219">
        <f>IF(N471="nulová",J471,0)</f>
        <v>0</v>
      </c>
      <c r="BJ471" s="19" t="s">
        <v>155</v>
      </c>
      <c r="BK471" s="219">
        <f>ROUND(I471*H471,2)</f>
        <v>0</v>
      </c>
      <c r="BL471" s="19" t="s">
        <v>308</v>
      </c>
      <c r="BM471" s="218" t="s">
        <v>1419</v>
      </c>
    </row>
    <row r="472" s="2" customFormat="1">
      <c r="A472" s="40"/>
      <c r="B472" s="41"/>
      <c r="C472" s="42"/>
      <c r="D472" s="220" t="s">
        <v>157</v>
      </c>
      <c r="E472" s="42"/>
      <c r="F472" s="221" t="s">
        <v>1418</v>
      </c>
      <c r="G472" s="42"/>
      <c r="H472" s="42"/>
      <c r="I472" s="222"/>
      <c r="J472" s="42"/>
      <c r="K472" s="42"/>
      <c r="L472" s="46"/>
      <c r="M472" s="223"/>
      <c r="N472" s="224"/>
      <c r="O472" s="87"/>
      <c r="P472" s="87"/>
      <c r="Q472" s="87"/>
      <c r="R472" s="87"/>
      <c r="S472" s="87"/>
      <c r="T472" s="88"/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T472" s="19" t="s">
        <v>157</v>
      </c>
      <c r="AU472" s="19" t="s">
        <v>85</v>
      </c>
    </row>
    <row r="473" s="2" customFormat="1" ht="16.5" customHeight="1">
      <c r="A473" s="40"/>
      <c r="B473" s="41"/>
      <c r="C473" s="271" t="s">
        <v>1420</v>
      </c>
      <c r="D473" s="271" t="s">
        <v>250</v>
      </c>
      <c r="E473" s="272" t="s">
        <v>1421</v>
      </c>
      <c r="F473" s="273" t="s">
        <v>1422</v>
      </c>
      <c r="G473" s="274" t="s">
        <v>311</v>
      </c>
      <c r="H473" s="275">
        <v>79.456000000000003</v>
      </c>
      <c r="I473" s="276"/>
      <c r="J473" s="277">
        <f>ROUND(I473*H473,2)</f>
        <v>0</v>
      </c>
      <c r="K473" s="273" t="s">
        <v>19</v>
      </c>
      <c r="L473" s="278"/>
      <c r="M473" s="279" t="s">
        <v>19</v>
      </c>
      <c r="N473" s="280" t="s">
        <v>48</v>
      </c>
      <c r="O473" s="87"/>
      <c r="P473" s="216">
        <f>O473*H473</f>
        <v>0</v>
      </c>
      <c r="Q473" s="216">
        <v>0</v>
      </c>
      <c r="R473" s="216">
        <f>Q473*H473</f>
        <v>0</v>
      </c>
      <c r="S473" s="216">
        <v>0</v>
      </c>
      <c r="T473" s="217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8" t="s">
        <v>440</v>
      </c>
      <c r="AT473" s="218" t="s">
        <v>250</v>
      </c>
      <c r="AU473" s="218" t="s">
        <v>85</v>
      </c>
      <c r="AY473" s="19" t="s">
        <v>148</v>
      </c>
      <c r="BE473" s="219">
        <f>IF(N473="základní",J473,0)</f>
        <v>0</v>
      </c>
      <c r="BF473" s="219">
        <f>IF(N473="snížená",J473,0)</f>
        <v>0</v>
      </c>
      <c r="BG473" s="219">
        <f>IF(N473="zákl. přenesená",J473,0)</f>
        <v>0</v>
      </c>
      <c r="BH473" s="219">
        <f>IF(N473="sníž. přenesená",J473,0)</f>
        <v>0</v>
      </c>
      <c r="BI473" s="219">
        <f>IF(N473="nulová",J473,0)</f>
        <v>0</v>
      </c>
      <c r="BJ473" s="19" t="s">
        <v>155</v>
      </c>
      <c r="BK473" s="219">
        <f>ROUND(I473*H473,2)</f>
        <v>0</v>
      </c>
      <c r="BL473" s="19" t="s">
        <v>308</v>
      </c>
      <c r="BM473" s="218" t="s">
        <v>1423</v>
      </c>
    </row>
    <row r="474" s="2" customFormat="1">
      <c r="A474" s="40"/>
      <c r="B474" s="41"/>
      <c r="C474" s="42"/>
      <c r="D474" s="220" t="s">
        <v>157</v>
      </c>
      <c r="E474" s="42"/>
      <c r="F474" s="221" t="s">
        <v>1422</v>
      </c>
      <c r="G474" s="42"/>
      <c r="H474" s="42"/>
      <c r="I474" s="222"/>
      <c r="J474" s="42"/>
      <c r="K474" s="42"/>
      <c r="L474" s="46"/>
      <c r="M474" s="223"/>
      <c r="N474" s="224"/>
      <c r="O474" s="87"/>
      <c r="P474" s="87"/>
      <c r="Q474" s="87"/>
      <c r="R474" s="87"/>
      <c r="S474" s="87"/>
      <c r="T474" s="88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157</v>
      </c>
      <c r="AU474" s="19" t="s">
        <v>85</v>
      </c>
    </row>
    <row r="475" s="2" customFormat="1" ht="16.5" customHeight="1">
      <c r="A475" s="40"/>
      <c r="B475" s="41"/>
      <c r="C475" s="271" t="s">
        <v>1424</v>
      </c>
      <c r="D475" s="271" t="s">
        <v>250</v>
      </c>
      <c r="E475" s="272" t="s">
        <v>1425</v>
      </c>
      <c r="F475" s="273" t="s">
        <v>1426</v>
      </c>
      <c r="G475" s="274" t="s">
        <v>311</v>
      </c>
      <c r="H475" s="275">
        <v>92.534000000000006</v>
      </c>
      <c r="I475" s="276"/>
      <c r="J475" s="277">
        <f>ROUND(I475*H475,2)</f>
        <v>0</v>
      </c>
      <c r="K475" s="273" t="s">
        <v>19</v>
      </c>
      <c r="L475" s="278"/>
      <c r="M475" s="279" t="s">
        <v>19</v>
      </c>
      <c r="N475" s="280" t="s">
        <v>48</v>
      </c>
      <c r="O475" s="87"/>
      <c r="P475" s="216">
        <f>O475*H475</f>
        <v>0</v>
      </c>
      <c r="Q475" s="216">
        <v>0</v>
      </c>
      <c r="R475" s="216">
        <f>Q475*H475</f>
        <v>0</v>
      </c>
      <c r="S475" s="216">
        <v>0</v>
      </c>
      <c r="T475" s="217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8" t="s">
        <v>440</v>
      </c>
      <c r="AT475" s="218" t="s">
        <v>250</v>
      </c>
      <c r="AU475" s="218" t="s">
        <v>85</v>
      </c>
      <c r="AY475" s="19" t="s">
        <v>148</v>
      </c>
      <c r="BE475" s="219">
        <f>IF(N475="základní",J475,0)</f>
        <v>0</v>
      </c>
      <c r="BF475" s="219">
        <f>IF(N475="snížená",J475,0)</f>
        <v>0</v>
      </c>
      <c r="BG475" s="219">
        <f>IF(N475="zákl. přenesená",J475,0)</f>
        <v>0</v>
      </c>
      <c r="BH475" s="219">
        <f>IF(N475="sníž. přenesená",J475,0)</f>
        <v>0</v>
      </c>
      <c r="BI475" s="219">
        <f>IF(N475="nulová",J475,0)</f>
        <v>0</v>
      </c>
      <c r="BJ475" s="19" t="s">
        <v>155</v>
      </c>
      <c r="BK475" s="219">
        <f>ROUND(I475*H475,2)</f>
        <v>0</v>
      </c>
      <c r="BL475" s="19" t="s">
        <v>308</v>
      </c>
      <c r="BM475" s="218" t="s">
        <v>1427</v>
      </c>
    </row>
    <row r="476" s="2" customFormat="1">
      <c r="A476" s="40"/>
      <c r="B476" s="41"/>
      <c r="C476" s="42"/>
      <c r="D476" s="220" t="s">
        <v>157</v>
      </c>
      <c r="E476" s="42"/>
      <c r="F476" s="221" t="s">
        <v>1426</v>
      </c>
      <c r="G476" s="42"/>
      <c r="H476" s="42"/>
      <c r="I476" s="222"/>
      <c r="J476" s="42"/>
      <c r="K476" s="42"/>
      <c r="L476" s="46"/>
      <c r="M476" s="223"/>
      <c r="N476" s="224"/>
      <c r="O476" s="87"/>
      <c r="P476" s="87"/>
      <c r="Q476" s="87"/>
      <c r="R476" s="87"/>
      <c r="S476" s="87"/>
      <c r="T476" s="88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157</v>
      </c>
      <c r="AU476" s="19" t="s">
        <v>85</v>
      </c>
    </row>
    <row r="477" s="2" customFormat="1" ht="16.5" customHeight="1">
      <c r="A477" s="40"/>
      <c r="B477" s="41"/>
      <c r="C477" s="207" t="s">
        <v>1428</v>
      </c>
      <c r="D477" s="207" t="s">
        <v>150</v>
      </c>
      <c r="E477" s="208" t="s">
        <v>1041</v>
      </c>
      <c r="F477" s="209" t="s">
        <v>1042</v>
      </c>
      <c r="G477" s="210" t="s">
        <v>311</v>
      </c>
      <c r="H477" s="211">
        <v>189.90899999999999</v>
      </c>
      <c r="I477" s="212"/>
      <c r="J477" s="213">
        <f>ROUND(I477*H477,2)</f>
        <v>0</v>
      </c>
      <c r="K477" s="209" t="s">
        <v>154</v>
      </c>
      <c r="L477" s="46"/>
      <c r="M477" s="214" t="s">
        <v>19</v>
      </c>
      <c r="N477" s="215" t="s">
        <v>48</v>
      </c>
      <c r="O477" s="87"/>
      <c r="P477" s="216">
        <f>O477*H477</f>
        <v>0</v>
      </c>
      <c r="Q477" s="216">
        <v>5.0000000000000002E-05</v>
      </c>
      <c r="R477" s="216">
        <f>Q477*H477</f>
        <v>0.0094954500000000008</v>
      </c>
      <c r="S477" s="216">
        <v>0</v>
      </c>
      <c r="T477" s="217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8" t="s">
        <v>308</v>
      </c>
      <c r="AT477" s="218" t="s">
        <v>150</v>
      </c>
      <c r="AU477" s="218" t="s">
        <v>85</v>
      </c>
      <c r="AY477" s="19" t="s">
        <v>148</v>
      </c>
      <c r="BE477" s="219">
        <f>IF(N477="základní",J477,0)</f>
        <v>0</v>
      </c>
      <c r="BF477" s="219">
        <f>IF(N477="snížená",J477,0)</f>
        <v>0</v>
      </c>
      <c r="BG477" s="219">
        <f>IF(N477="zákl. přenesená",J477,0)</f>
        <v>0</v>
      </c>
      <c r="BH477" s="219">
        <f>IF(N477="sníž. přenesená",J477,0)</f>
        <v>0</v>
      </c>
      <c r="BI477" s="219">
        <f>IF(N477="nulová",J477,0)</f>
        <v>0</v>
      </c>
      <c r="BJ477" s="19" t="s">
        <v>155</v>
      </c>
      <c r="BK477" s="219">
        <f>ROUND(I477*H477,2)</f>
        <v>0</v>
      </c>
      <c r="BL477" s="19" t="s">
        <v>308</v>
      </c>
      <c r="BM477" s="218" t="s">
        <v>1429</v>
      </c>
    </row>
    <row r="478" s="2" customFormat="1">
      <c r="A478" s="40"/>
      <c r="B478" s="41"/>
      <c r="C478" s="42"/>
      <c r="D478" s="220" t="s">
        <v>157</v>
      </c>
      <c r="E478" s="42"/>
      <c r="F478" s="221" t="s">
        <v>1044</v>
      </c>
      <c r="G478" s="42"/>
      <c r="H478" s="42"/>
      <c r="I478" s="222"/>
      <c r="J478" s="42"/>
      <c r="K478" s="42"/>
      <c r="L478" s="46"/>
      <c r="M478" s="223"/>
      <c r="N478" s="224"/>
      <c r="O478" s="87"/>
      <c r="P478" s="87"/>
      <c r="Q478" s="87"/>
      <c r="R478" s="87"/>
      <c r="S478" s="87"/>
      <c r="T478" s="88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157</v>
      </c>
      <c r="AU478" s="19" t="s">
        <v>85</v>
      </c>
    </row>
    <row r="479" s="2" customFormat="1">
      <c r="A479" s="40"/>
      <c r="B479" s="41"/>
      <c r="C479" s="42"/>
      <c r="D479" s="225" t="s">
        <v>159</v>
      </c>
      <c r="E479" s="42"/>
      <c r="F479" s="226" t="s">
        <v>1045</v>
      </c>
      <c r="G479" s="42"/>
      <c r="H479" s="42"/>
      <c r="I479" s="222"/>
      <c r="J479" s="42"/>
      <c r="K479" s="42"/>
      <c r="L479" s="46"/>
      <c r="M479" s="223"/>
      <c r="N479" s="224"/>
      <c r="O479" s="87"/>
      <c r="P479" s="87"/>
      <c r="Q479" s="87"/>
      <c r="R479" s="87"/>
      <c r="S479" s="87"/>
      <c r="T479" s="88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159</v>
      </c>
      <c r="AU479" s="19" t="s">
        <v>85</v>
      </c>
    </row>
    <row r="480" s="13" customFormat="1">
      <c r="A480" s="13"/>
      <c r="B480" s="227"/>
      <c r="C480" s="228"/>
      <c r="D480" s="220" t="s">
        <v>161</v>
      </c>
      <c r="E480" s="229" t="s">
        <v>19</v>
      </c>
      <c r="F480" s="230" t="s">
        <v>1430</v>
      </c>
      <c r="G480" s="228"/>
      <c r="H480" s="231">
        <v>189.90899999999999</v>
      </c>
      <c r="I480" s="232"/>
      <c r="J480" s="228"/>
      <c r="K480" s="228"/>
      <c r="L480" s="233"/>
      <c r="M480" s="234"/>
      <c r="N480" s="235"/>
      <c r="O480" s="235"/>
      <c r="P480" s="235"/>
      <c r="Q480" s="235"/>
      <c r="R480" s="235"/>
      <c r="S480" s="235"/>
      <c r="T480" s="236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7" t="s">
        <v>161</v>
      </c>
      <c r="AU480" s="237" t="s">
        <v>85</v>
      </c>
      <c r="AV480" s="13" t="s">
        <v>85</v>
      </c>
      <c r="AW480" s="13" t="s">
        <v>36</v>
      </c>
      <c r="AX480" s="13" t="s">
        <v>83</v>
      </c>
      <c r="AY480" s="237" t="s">
        <v>148</v>
      </c>
    </row>
    <row r="481" s="2" customFormat="1" ht="16.5" customHeight="1">
      <c r="A481" s="40"/>
      <c r="B481" s="41"/>
      <c r="C481" s="271" t="s">
        <v>1431</v>
      </c>
      <c r="D481" s="271" t="s">
        <v>250</v>
      </c>
      <c r="E481" s="272" t="s">
        <v>1432</v>
      </c>
      <c r="F481" s="273" t="s">
        <v>1433</v>
      </c>
      <c r="G481" s="274" t="s">
        <v>311</v>
      </c>
      <c r="H481" s="275">
        <v>189.90899999999999</v>
      </c>
      <c r="I481" s="276"/>
      <c r="J481" s="277">
        <f>ROUND(I481*H481,2)</f>
        <v>0</v>
      </c>
      <c r="K481" s="273" t="s">
        <v>19</v>
      </c>
      <c r="L481" s="278"/>
      <c r="M481" s="279" t="s">
        <v>19</v>
      </c>
      <c r="N481" s="280" t="s">
        <v>48</v>
      </c>
      <c r="O481" s="87"/>
      <c r="P481" s="216">
        <f>O481*H481</f>
        <v>0</v>
      </c>
      <c r="Q481" s="216">
        <v>0</v>
      </c>
      <c r="R481" s="216">
        <f>Q481*H481</f>
        <v>0</v>
      </c>
      <c r="S481" s="216">
        <v>0</v>
      </c>
      <c r="T481" s="217">
        <f>S481*H481</f>
        <v>0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8" t="s">
        <v>440</v>
      </c>
      <c r="AT481" s="218" t="s">
        <v>250</v>
      </c>
      <c r="AU481" s="218" t="s">
        <v>85</v>
      </c>
      <c r="AY481" s="19" t="s">
        <v>148</v>
      </c>
      <c r="BE481" s="219">
        <f>IF(N481="základní",J481,0)</f>
        <v>0</v>
      </c>
      <c r="BF481" s="219">
        <f>IF(N481="snížená",J481,0)</f>
        <v>0</v>
      </c>
      <c r="BG481" s="219">
        <f>IF(N481="zákl. přenesená",J481,0)</f>
        <v>0</v>
      </c>
      <c r="BH481" s="219">
        <f>IF(N481="sníž. přenesená",J481,0)</f>
        <v>0</v>
      </c>
      <c r="BI481" s="219">
        <f>IF(N481="nulová",J481,0)</f>
        <v>0</v>
      </c>
      <c r="BJ481" s="19" t="s">
        <v>155</v>
      </c>
      <c r="BK481" s="219">
        <f>ROUND(I481*H481,2)</f>
        <v>0</v>
      </c>
      <c r="BL481" s="19" t="s">
        <v>308</v>
      </c>
      <c r="BM481" s="218" t="s">
        <v>1434</v>
      </c>
    </row>
    <row r="482" s="2" customFormat="1">
      <c r="A482" s="40"/>
      <c r="B482" s="41"/>
      <c r="C482" s="42"/>
      <c r="D482" s="220" t="s">
        <v>157</v>
      </c>
      <c r="E482" s="42"/>
      <c r="F482" s="221" t="s">
        <v>1433</v>
      </c>
      <c r="G482" s="42"/>
      <c r="H482" s="42"/>
      <c r="I482" s="222"/>
      <c r="J482" s="42"/>
      <c r="K482" s="42"/>
      <c r="L482" s="46"/>
      <c r="M482" s="223"/>
      <c r="N482" s="224"/>
      <c r="O482" s="87"/>
      <c r="P482" s="87"/>
      <c r="Q482" s="87"/>
      <c r="R482" s="87"/>
      <c r="S482" s="87"/>
      <c r="T482" s="88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157</v>
      </c>
      <c r="AU482" s="19" t="s">
        <v>85</v>
      </c>
    </row>
    <row r="483" s="2" customFormat="1" ht="16.5" customHeight="1">
      <c r="A483" s="40"/>
      <c r="B483" s="41"/>
      <c r="C483" s="207" t="s">
        <v>1435</v>
      </c>
      <c r="D483" s="207" t="s">
        <v>150</v>
      </c>
      <c r="E483" s="208" t="s">
        <v>1048</v>
      </c>
      <c r="F483" s="209" t="s">
        <v>1049</v>
      </c>
      <c r="G483" s="210" t="s">
        <v>311</v>
      </c>
      <c r="H483" s="211">
        <v>3226.7440000000001</v>
      </c>
      <c r="I483" s="212"/>
      <c r="J483" s="213">
        <f>ROUND(I483*H483,2)</f>
        <v>0</v>
      </c>
      <c r="K483" s="209" t="s">
        <v>154</v>
      </c>
      <c r="L483" s="46"/>
      <c r="M483" s="214" t="s">
        <v>19</v>
      </c>
      <c r="N483" s="215" t="s">
        <v>48</v>
      </c>
      <c r="O483" s="87"/>
      <c r="P483" s="216">
        <f>O483*H483</f>
        <v>0</v>
      </c>
      <c r="Q483" s="216">
        <v>5.0000000000000002E-05</v>
      </c>
      <c r="R483" s="216">
        <f>Q483*H483</f>
        <v>0.16133720000000001</v>
      </c>
      <c r="S483" s="216">
        <v>0</v>
      </c>
      <c r="T483" s="217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18" t="s">
        <v>308</v>
      </c>
      <c r="AT483" s="218" t="s">
        <v>150</v>
      </c>
      <c r="AU483" s="218" t="s">
        <v>85</v>
      </c>
      <c r="AY483" s="19" t="s">
        <v>148</v>
      </c>
      <c r="BE483" s="219">
        <f>IF(N483="základní",J483,0)</f>
        <v>0</v>
      </c>
      <c r="BF483" s="219">
        <f>IF(N483="snížená",J483,0)</f>
        <v>0</v>
      </c>
      <c r="BG483" s="219">
        <f>IF(N483="zákl. přenesená",J483,0)</f>
        <v>0</v>
      </c>
      <c r="BH483" s="219">
        <f>IF(N483="sníž. přenesená",J483,0)</f>
        <v>0</v>
      </c>
      <c r="BI483" s="219">
        <f>IF(N483="nulová",J483,0)</f>
        <v>0</v>
      </c>
      <c r="BJ483" s="19" t="s">
        <v>155</v>
      </c>
      <c r="BK483" s="219">
        <f>ROUND(I483*H483,2)</f>
        <v>0</v>
      </c>
      <c r="BL483" s="19" t="s">
        <v>308</v>
      </c>
      <c r="BM483" s="218" t="s">
        <v>1436</v>
      </c>
    </row>
    <row r="484" s="2" customFormat="1">
      <c r="A484" s="40"/>
      <c r="B484" s="41"/>
      <c r="C484" s="42"/>
      <c r="D484" s="220" t="s">
        <v>157</v>
      </c>
      <c r="E484" s="42"/>
      <c r="F484" s="221" t="s">
        <v>1051</v>
      </c>
      <c r="G484" s="42"/>
      <c r="H484" s="42"/>
      <c r="I484" s="222"/>
      <c r="J484" s="42"/>
      <c r="K484" s="42"/>
      <c r="L484" s="46"/>
      <c r="M484" s="223"/>
      <c r="N484" s="224"/>
      <c r="O484" s="87"/>
      <c r="P484" s="87"/>
      <c r="Q484" s="87"/>
      <c r="R484" s="87"/>
      <c r="S484" s="87"/>
      <c r="T484" s="88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157</v>
      </c>
      <c r="AU484" s="19" t="s">
        <v>85</v>
      </c>
    </row>
    <row r="485" s="2" customFormat="1">
      <c r="A485" s="40"/>
      <c r="B485" s="41"/>
      <c r="C485" s="42"/>
      <c r="D485" s="225" t="s">
        <v>159</v>
      </c>
      <c r="E485" s="42"/>
      <c r="F485" s="226" t="s">
        <v>1052</v>
      </c>
      <c r="G485" s="42"/>
      <c r="H485" s="42"/>
      <c r="I485" s="222"/>
      <c r="J485" s="42"/>
      <c r="K485" s="42"/>
      <c r="L485" s="46"/>
      <c r="M485" s="223"/>
      <c r="N485" s="224"/>
      <c r="O485" s="87"/>
      <c r="P485" s="87"/>
      <c r="Q485" s="87"/>
      <c r="R485" s="87"/>
      <c r="S485" s="87"/>
      <c r="T485" s="88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159</v>
      </c>
      <c r="AU485" s="19" t="s">
        <v>85</v>
      </c>
    </row>
    <row r="486" s="2" customFormat="1" ht="16.5" customHeight="1">
      <c r="A486" s="40"/>
      <c r="B486" s="41"/>
      <c r="C486" s="271" t="s">
        <v>1437</v>
      </c>
      <c r="D486" s="271" t="s">
        <v>250</v>
      </c>
      <c r="E486" s="272" t="s">
        <v>1438</v>
      </c>
      <c r="F486" s="273" t="s">
        <v>1439</v>
      </c>
      <c r="G486" s="274" t="s">
        <v>311</v>
      </c>
      <c r="H486" s="275">
        <v>2404.9720000000002</v>
      </c>
      <c r="I486" s="276"/>
      <c r="J486" s="277">
        <f>ROUND(I486*H486,2)</f>
        <v>0</v>
      </c>
      <c r="K486" s="273" t="s">
        <v>19</v>
      </c>
      <c r="L486" s="278"/>
      <c r="M486" s="279" t="s">
        <v>19</v>
      </c>
      <c r="N486" s="280" t="s">
        <v>48</v>
      </c>
      <c r="O486" s="87"/>
      <c r="P486" s="216">
        <f>O486*H486</f>
        <v>0</v>
      </c>
      <c r="Q486" s="216">
        <v>0</v>
      </c>
      <c r="R486" s="216">
        <f>Q486*H486</f>
        <v>0</v>
      </c>
      <c r="S486" s="216">
        <v>0</v>
      </c>
      <c r="T486" s="217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8" t="s">
        <v>440</v>
      </c>
      <c r="AT486" s="218" t="s">
        <v>250</v>
      </c>
      <c r="AU486" s="218" t="s">
        <v>85</v>
      </c>
      <c r="AY486" s="19" t="s">
        <v>148</v>
      </c>
      <c r="BE486" s="219">
        <f>IF(N486="základní",J486,0)</f>
        <v>0</v>
      </c>
      <c r="BF486" s="219">
        <f>IF(N486="snížená",J486,0)</f>
        <v>0</v>
      </c>
      <c r="BG486" s="219">
        <f>IF(N486="zákl. přenesená",J486,0)</f>
        <v>0</v>
      </c>
      <c r="BH486" s="219">
        <f>IF(N486="sníž. přenesená",J486,0)</f>
        <v>0</v>
      </c>
      <c r="BI486" s="219">
        <f>IF(N486="nulová",J486,0)</f>
        <v>0</v>
      </c>
      <c r="BJ486" s="19" t="s">
        <v>155</v>
      </c>
      <c r="BK486" s="219">
        <f>ROUND(I486*H486,2)</f>
        <v>0</v>
      </c>
      <c r="BL486" s="19" t="s">
        <v>308</v>
      </c>
      <c r="BM486" s="218" t="s">
        <v>1440</v>
      </c>
    </row>
    <row r="487" s="2" customFormat="1">
      <c r="A487" s="40"/>
      <c r="B487" s="41"/>
      <c r="C487" s="42"/>
      <c r="D487" s="220" t="s">
        <v>157</v>
      </c>
      <c r="E487" s="42"/>
      <c r="F487" s="221" t="s">
        <v>1439</v>
      </c>
      <c r="G487" s="42"/>
      <c r="H487" s="42"/>
      <c r="I487" s="222"/>
      <c r="J487" s="42"/>
      <c r="K487" s="42"/>
      <c r="L487" s="46"/>
      <c r="M487" s="223"/>
      <c r="N487" s="224"/>
      <c r="O487" s="87"/>
      <c r="P487" s="87"/>
      <c r="Q487" s="87"/>
      <c r="R487" s="87"/>
      <c r="S487" s="87"/>
      <c r="T487" s="88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157</v>
      </c>
      <c r="AU487" s="19" t="s">
        <v>85</v>
      </c>
    </row>
    <row r="488" s="2" customFormat="1" ht="16.5" customHeight="1">
      <c r="A488" s="40"/>
      <c r="B488" s="41"/>
      <c r="C488" s="271" t="s">
        <v>1441</v>
      </c>
      <c r="D488" s="271" t="s">
        <v>250</v>
      </c>
      <c r="E488" s="272" t="s">
        <v>1442</v>
      </c>
      <c r="F488" s="273" t="s">
        <v>1443</v>
      </c>
      <c r="G488" s="274" t="s">
        <v>311</v>
      </c>
      <c r="H488" s="275">
        <v>821.77200000000005</v>
      </c>
      <c r="I488" s="276"/>
      <c r="J488" s="277">
        <f>ROUND(I488*H488,2)</f>
        <v>0</v>
      </c>
      <c r="K488" s="273" t="s">
        <v>19</v>
      </c>
      <c r="L488" s="278"/>
      <c r="M488" s="279" t="s">
        <v>19</v>
      </c>
      <c r="N488" s="280" t="s">
        <v>48</v>
      </c>
      <c r="O488" s="87"/>
      <c r="P488" s="216">
        <f>O488*H488</f>
        <v>0</v>
      </c>
      <c r="Q488" s="216">
        <v>0</v>
      </c>
      <c r="R488" s="216">
        <f>Q488*H488</f>
        <v>0</v>
      </c>
      <c r="S488" s="216">
        <v>0</v>
      </c>
      <c r="T488" s="217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8" t="s">
        <v>440</v>
      </c>
      <c r="AT488" s="218" t="s">
        <v>250</v>
      </c>
      <c r="AU488" s="218" t="s">
        <v>85</v>
      </c>
      <c r="AY488" s="19" t="s">
        <v>148</v>
      </c>
      <c r="BE488" s="219">
        <f>IF(N488="základní",J488,0)</f>
        <v>0</v>
      </c>
      <c r="BF488" s="219">
        <f>IF(N488="snížená",J488,0)</f>
        <v>0</v>
      </c>
      <c r="BG488" s="219">
        <f>IF(N488="zákl. přenesená",J488,0)</f>
        <v>0</v>
      </c>
      <c r="BH488" s="219">
        <f>IF(N488="sníž. přenesená",J488,0)</f>
        <v>0</v>
      </c>
      <c r="BI488" s="219">
        <f>IF(N488="nulová",J488,0)</f>
        <v>0</v>
      </c>
      <c r="BJ488" s="19" t="s">
        <v>155</v>
      </c>
      <c r="BK488" s="219">
        <f>ROUND(I488*H488,2)</f>
        <v>0</v>
      </c>
      <c r="BL488" s="19" t="s">
        <v>308</v>
      </c>
      <c r="BM488" s="218" t="s">
        <v>1444</v>
      </c>
    </row>
    <row r="489" s="2" customFormat="1">
      <c r="A489" s="40"/>
      <c r="B489" s="41"/>
      <c r="C489" s="42"/>
      <c r="D489" s="220" t="s">
        <v>157</v>
      </c>
      <c r="E489" s="42"/>
      <c r="F489" s="221" t="s">
        <v>1443</v>
      </c>
      <c r="G489" s="42"/>
      <c r="H489" s="42"/>
      <c r="I489" s="222"/>
      <c r="J489" s="42"/>
      <c r="K489" s="42"/>
      <c r="L489" s="46"/>
      <c r="M489" s="223"/>
      <c r="N489" s="224"/>
      <c r="O489" s="87"/>
      <c r="P489" s="87"/>
      <c r="Q489" s="87"/>
      <c r="R489" s="87"/>
      <c r="S489" s="87"/>
      <c r="T489" s="88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157</v>
      </c>
      <c r="AU489" s="19" t="s">
        <v>85</v>
      </c>
    </row>
    <row r="490" s="2" customFormat="1" ht="16.5" customHeight="1">
      <c r="A490" s="40"/>
      <c r="B490" s="41"/>
      <c r="C490" s="207" t="s">
        <v>1445</v>
      </c>
      <c r="D490" s="207" t="s">
        <v>150</v>
      </c>
      <c r="E490" s="208" t="s">
        <v>774</v>
      </c>
      <c r="F490" s="209" t="s">
        <v>775</v>
      </c>
      <c r="G490" s="210" t="s">
        <v>421</v>
      </c>
      <c r="H490" s="211">
        <v>5.5629999999999997</v>
      </c>
      <c r="I490" s="212"/>
      <c r="J490" s="213">
        <f>ROUND(I490*H490,2)</f>
        <v>0</v>
      </c>
      <c r="K490" s="209" t="s">
        <v>154</v>
      </c>
      <c r="L490" s="46"/>
      <c r="M490" s="214" t="s">
        <v>19</v>
      </c>
      <c r="N490" s="215" t="s">
        <v>48</v>
      </c>
      <c r="O490" s="87"/>
      <c r="P490" s="216">
        <f>O490*H490</f>
        <v>0</v>
      </c>
      <c r="Q490" s="216">
        <v>0</v>
      </c>
      <c r="R490" s="216">
        <f>Q490*H490</f>
        <v>0</v>
      </c>
      <c r="S490" s="216">
        <v>0</v>
      </c>
      <c r="T490" s="217">
        <f>S490*H490</f>
        <v>0</v>
      </c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R490" s="218" t="s">
        <v>308</v>
      </c>
      <c r="AT490" s="218" t="s">
        <v>150</v>
      </c>
      <c r="AU490" s="218" t="s">
        <v>85</v>
      </c>
      <c r="AY490" s="19" t="s">
        <v>148</v>
      </c>
      <c r="BE490" s="219">
        <f>IF(N490="základní",J490,0)</f>
        <v>0</v>
      </c>
      <c r="BF490" s="219">
        <f>IF(N490="snížená",J490,0)</f>
        <v>0</v>
      </c>
      <c r="BG490" s="219">
        <f>IF(N490="zákl. přenesená",J490,0)</f>
        <v>0</v>
      </c>
      <c r="BH490" s="219">
        <f>IF(N490="sníž. přenesená",J490,0)</f>
        <v>0</v>
      </c>
      <c r="BI490" s="219">
        <f>IF(N490="nulová",J490,0)</f>
        <v>0</v>
      </c>
      <c r="BJ490" s="19" t="s">
        <v>155</v>
      </c>
      <c r="BK490" s="219">
        <f>ROUND(I490*H490,2)</f>
        <v>0</v>
      </c>
      <c r="BL490" s="19" t="s">
        <v>308</v>
      </c>
      <c r="BM490" s="218" t="s">
        <v>1446</v>
      </c>
    </row>
    <row r="491" s="2" customFormat="1">
      <c r="A491" s="40"/>
      <c r="B491" s="41"/>
      <c r="C491" s="42"/>
      <c r="D491" s="220" t="s">
        <v>157</v>
      </c>
      <c r="E491" s="42"/>
      <c r="F491" s="221" t="s">
        <v>777</v>
      </c>
      <c r="G491" s="42"/>
      <c r="H491" s="42"/>
      <c r="I491" s="222"/>
      <c r="J491" s="42"/>
      <c r="K491" s="42"/>
      <c r="L491" s="46"/>
      <c r="M491" s="223"/>
      <c r="N491" s="224"/>
      <c r="O491" s="87"/>
      <c r="P491" s="87"/>
      <c r="Q491" s="87"/>
      <c r="R491" s="87"/>
      <c r="S491" s="87"/>
      <c r="T491" s="88"/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T491" s="19" t="s">
        <v>157</v>
      </c>
      <c r="AU491" s="19" t="s">
        <v>85</v>
      </c>
    </row>
    <row r="492" s="2" customFormat="1">
      <c r="A492" s="40"/>
      <c r="B492" s="41"/>
      <c r="C492" s="42"/>
      <c r="D492" s="225" t="s">
        <v>159</v>
      </c>
      <c r="E492" s="42"/>
      <c r="F492" s="226" t="s">
        <v>778</v>
      </c>
      <c r="G492" s="42"/>
      <c r="H492" s="42"/>
      <c r="I492" s="222"/>
      <c r="J492" s="42"/>
      <c r="K492" s="42"/>
      <c r="L492" s="46"/>
      <c r="M492" s="223"/>
      <c r="N492" s="224"/>
      <c r="O492" s="87"/>
      <c r="P492" s="87"/>
      <c r="Q492" s="87"/>
      <c r="R492" s="87"/>
      <c r="S492" s="87"/>
      <c r="T492" s="88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159</v>
      </c>
      <c r="AU492" s="19" t="s">
        <v>85</v>
      </c>
    </row>
    <row r="493" s="2" customFormat="1" ht="16.5" customHeight="1">
      <c r="A493" s="40"/>
      <c r="B493" s="41"/>
      <c r="C493" s="207" t="s">
        <v>1447</v>
      </c>
      <c r="D493" s="207" t="s">
        <v>150</v>
      </c>
      <c r="E493" s="208" t="s">
        <v>780</v>
      </c>
      <c r="F493" s="209" t="s">
        <v>781</v>
      </c>
      <c r="G493" s="210" t="s">
        <v>421</v>
      </c>
      <c r="H493" s="211">
        <v>5.5629999999999997</v>
      </c>
      <c r="I493" s="212"/>
      <c r="J493" s="213">
        <f>ROUND(I493*H493,2)</f>
        <v>0</v>
      </c>
      <c r="K493" s="209" t="s">
        <v>154</v>
      </c>
      <c r="L493" s="46"/>
      <c r="M493" s="214" t="s">
        <v>19</v>
      </c>
      <c r="N493" s="215" t="s">
        <v>48</v>
      </c>
      <c r="O493" s="87"/>
      <c r="P493" s="216">
        <f>O493*H493</f>
        <v>0</v>
      </c>
      <c r="Q493" s="216">
        <v>0</v>
      </c>
      <c r="R493" s="216">
        <f>Q493*H493</f>
        <v>0</v>
      </c>
      <c r="S493" s="216">
        <v>0</v>
      </c>
      <c r="T493" s="217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8" t="s">
        <v>308</v>
      </c>
      <c r="AT493" s="218" t="s">
        <v>150</v>
      </c>
      <c r="AU493" s="218" t="s">
        <v>85</v>
      </c>
      <c r="AY493" s="19" t="s">
        <v>148</v>
      </c>
      <c r="BE493" s="219">
        <f>IF(N493="základní",J493,0)</f>
        <v>0</v>
      </c>
      <c r="BF493" s="219">
        <f>IF(N493="snížená",J493,0)</f>
        <v>0</v>
      </c>
      <c r="BG493" s="219">
        <f>IF(N493="zákl. přenesená",J493,0)</f>
        <v>0</v>
      </c>
      <c r="BH493" s="219">
        <f>IF(N493="sníž. přenesená",J493,0)</f>
        <v>0</v>
      </c>
      <c r="BI493" s="219">
        <f>IF(N493="nulová",J493,0)</f>
        <v>0</v>
      </c>
      <c r="BJ493" s="19" t="s">
        <v>155</v>
      </c>
      <c r="BK493" s="219">
        <f>ROUND(I493*H493,2)</f>
        <v>0</v>
      </c>
      <c r="BL493" s="19" t="s">
        <v>308</v>
      </c>
      <c r="BM493" s="218" t="s">
        <v>1448</v>
      </c>
    </row>
    <row r="494" s="2" customFormat="1">
      <c r="A494" s="40"/>
      <c r="B494" s="41"/>
      <c r="C494" s="42"/>
      <c r="D494" s="220" t="s">
        <v>157</v>
      </c>
      <c r="E494" s="42"/>
      <c r="F494" s="221" t="s">
        <v>783</v>
      </c>
      <c r="G494" s="42"/>
      <c r="H494" s="42"/>
      <c r="I494" s="222"/>
      <c r="J494" s="42"/>
      <c r="K494" s="42"/>
      <c r="L494" s="46"/>
      <c r="M494" s="223"/>
      <c r="N494" s="224"/>
      <c r="O494" s="87"/>
      <c r="P494" s="87"/>
      <c r="Q494" s="87"/>
      <c r="R494" s="87"/>
      <c r="S494" s="87"/>
      <c r="T494" s="88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157</v>
      </c>
      <c r="AU494" s="19" t="s">
        <v>85</v>
      </c>
    </row>
    <row r="495" s="2" customFormat="1">
      <c r="A495" s="40"/>
      <c r="B495" s="41"/>
      <c r="C495" s="42"/>
      <c r="D495" s="225" t="s">
        <v>159</v>
      </c>
      <c r="E495" s="42"/>
      <c r="F495" s="226" t="s">
        <v>784</v>
      </c>
      <c r="G495" s="42"/>
      <c r="H495" s="42"/>
      <c r="I495" s="222"/>
      <c r="J495" s="42"/>
      <c r="K495" s="42"/>
      <c r="L495" s="46"/>
      <c r="M495" s="223"/>
      <c r="N495" s="224"/>
      <c r="O495" s="87"/>
      <c r="P495" s="87"/>
      <c r="Q495" s="87"/>
      <c r="R495" s="87"/>
      <c r="S495" s="87"/>
      <c r="T495" s="88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159</v>
      </c>
      <c r="AU495" s="19" t="s">
        <v>85</v>
      </c>
    </row>
    <row r="496" s="2" customFormat="1" ht="16.5" customHeight="1">
      <c r="A496" s="40"/>
      <c r="B496" s="41"/>
      <c r="C496" s="207" t="s">
        <v>1449</v>
      </c>
      <c r="D496" s="207" t="s">
        <v>150</v>
      </c>
      <c r="E496" s="208" t="s">
        <v>786</v>
      </c>
      <c r="F496" s="209" t="s">
        <v>787</v>
      </c>
      <c r="G496" s="210" t="s">
        <v>421</v>
      </c>
      <c r="H496" s="211">
        <v>85.063000000000002</v>
      </c>
      <c r="I496" s="212"/>
      <c r="J496" s="213">
        <f>ROUND(I496*H496,2)</f>
        <v>0</v>
      </c>
      <c r="K496" s="209" t="s">
        <v>154</v>
      </c>
      <c r="L496" s="46"/>
      <c r="M496" s="214" t="s">
        <v>19</v>
      </c>
      <c r="N496" s="215" t="s">
        <v>48</v>
      </c>
      <c r="O496" s="87"/>
      <c r="P496" s="216">
        <f>O496*H496</f>
        <v>0</v>
      </c>
      <c r="Q496" s="216">
        <v>0</v>
      </c>
      <c r="R496" s="216">
        <f>Q496*H496</f>
        <v>0</v>
      </c>
      <c r="S496" s="216">
        <v>0</v>
      </c>
      <c r="T496" s="217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8" t="s">
        <v>308</v>
      </c>
      <c r="AT496" s="218" t="s">
        <v>150</v>
      </c>
      <c r="AU496" s="218" t="s">
        <v>85</v>
      </c>
      <c r="AY496" s="19" t="s">
        <v>148</v>
      </c>
      <c r="BE496" s="219">
        <f>IF(N496="základní",J496,0)</f>
        <v>0</v>
      </c>
      <c r="BF496" s="219">
        <f>IF(N496="snížená",J496,0)</f>
        <v>0</v>
      </c>
      <c r="BG496" s="219">
        <f>IF(N496="zákl. přenesená",J496,0)</f>
        <v>0</v>
      </c>
      <c r="BH496" s="219">
        <f>IF(N496="sníž. přenesená",J496,0)</f>
        <v>0</v>
      </c>
      <c r="BI496" s="219">
        <f>IF(N496="nulová",J496,0)</f>
        <v>0</v>
      </c>
      <c r="BJ496" s="19" t="s">
        <v>155</v>
      </c>
      <c r="BK496" s="219">
        <f>ROUND(I496*H496,2)</f>
        <v>0</v>
      </c>
      <c r="BL496" s="19" t="s">
        <v>308</v>
      </c>
      <c r="BM496" s="218" t="s">
        <v>1450</v>
      </c>
    </row>
    <row r="497" s="2" customFormat="1">
      <c r="A497" s="40"/>
      <c r="B497" s="41"/>
      <c r="C497" s="42"/>
      <c r="D497" s="220" t="s">
        <v>157</v>
      </c>
      <c r="E497" s="42"/>
      <c r="F497" s="221" t="s">
        <v>789</v>
      </c>
      <c r="G497" s="42"/>
      <c r="H497" s="42"/>
      <c r="I497" s="222"/>
      <c r="J497" s="42"/>
      <c r="K497" s="42"/>
      <c r="L497" s="46"/>
      <c r="M497" s="223"/>
      <c r="N497" s="224"/>
      <c r="O497" s="87"/>
      <c r="P497" s="87"/>
      <c r="Q497" s="87"/>
      <c r="R497" s="87"/>
      <c r="S497" s="87"/>
      <c r="T497" s="88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157</v>
      </c>
      <c r="AU497" s="19" t="s">
        <v>85</v>
      </c>
    </row>
    <row r="498" s="2" customFormat="1">
      <c r="A498" s="40"/>
      <c r="B498" s="41"/>
      <c r="C498" s="42"/>
      <c r="D498" s="225" t="s">
        <v>159</v>
      </c>
      <c r="E498" s="42"/>
      <c r="F498" s="226" t="s">
        <v>790</v>
      </c>
      <c r="G498" s="42"/>
      <c r="H498" s="42"/>
      <c r="I498" s="222"/>
      <c r="J498" s="42"/>
      <c r="K498" s="42"/>
      <c r="L498" s="46"/>
      <c r="M498" s="223"/>
      <c r="N498" s="224"/>
      <c r="O498" s="87"/>
      <c r="P498" s="87"/>
      <c r="Q498" s="87"/>
      <c r="R498" s="87"/>
      <c r="S498" s="87"/>
      <c r="T498" s="88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159</v>
      </c>
      <c r="AU498" s="19" t="s">
        <v>85</v>
      </c>
    </row>
    <row r="499" s="13" customFormat="1">
      <c r="A499" s="13"/>
      <c r="B499" s="227"/>
      <c r="C499" s="228"/>
      <c r="D499" s="220" t="s">
        <v>161</v>
      </c>
      <c r="E499" s="229" t="s">
        <v>19</v>
      </c>
      <c r="F499" s="230" t="s">
        <v>1451</v>
      </c>
      <c r="G499" s="228"/>
      <c r="H499" s="231">
        <v>85.063000000000002</v>
      </c>
      <c r="I499" s="232"/>
      <c r="J499" s="228"/>
      <c r="K499" s="228"/>
      <c r="L499" s="233"/>
      <c r="M499" s="281"/>
      <c r="N499" s="282"/>
      <c r="O499" s="282"/>
      <c r="P499" s="282"/>
      <c r="Q499" s="282"/>
      <c r="R499" s="282"/>
      <c r="S499" s="282"/>
      <c r="T499" s="28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7" t="s">
        <v>161</v>
      </c>
      <c r="AU499" s="237" t="s">
        <v>85</v>
      </c>
      <c r="AV499" s="13" t="s">
        <v>85</v>
      </c>
      <c r="AW499" s="13" t="s">
        <v>36</v>
      </c>
      <c r="AX499" s="13" t="s">
        <v>83</v>
      </c>
      <c r="AY499" s="237" t="s">
        <v>148</v>
      </c>
    </row>
    <row r="500" s="2" customFormat="1" ht="6.96" customHeight="1">
      <c r="A500" s="40"/>
      <c r="B500" s="62"/>
      <c r="C500" s="63"/>
      <c r="D500" s="63"/>
      <c r="E500" s="63"/>
      <c r="F500" s="63"/>
      <c r="G500" s="63"/>
      <c r="H500" s="63"/>
      <c r="I500" s="63"/>
      <c r="J500" s="63"/>
      <c r="K500" s="63"/>
      <c r="L500" s="46"/>
      <c r="M500" s="40"/>
      <c r="O500" s="40"/>
      <c r="P500" s="40"/>
      <c r="Q500" s="40"/>
      <c r="R500" s="40"/>
      <c r="S500" s="40"/>
      <c r="T500" s="40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</row>
  </sheetData>
  <sheetProtection sheet="1" autoFilter="0" formatColumns="0" formatRows="0" objects="1" scenarios="1" spinCount="100000" saltValue="Go/EcLBufQHnlRD26TWY6UW359DuDMhC9xcrIA30AelHcc6yB/DCAcx3vkTzutxTEvNImiiF6X+sbQHDcrBofQ==" hashValue="bIQrMovBuaYeKYFgibtdnwPIdJmoWOIhcuvy/jhKb2AJM9Z9SlorwBv5FNKfLbMFrMEUJmNKzMXcPR2tgDSTcQ==" algorithmName="SHA-512" password="CC35"/>
  <autoFilter ref="C89:K49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2_01/121151115"/>
    <hyperlink ref="F101" r:id="rId2" display="https://podminky.urs.cz/item/CS_URS_2022_01/122251405"/>
    <hyperlink ref="F105" r:id="rId3" display="https://podminky.urs.cz/item/CS_URS_2022_01/124253102"/>
    <hyperlink ref="F111" r:id="rId4" display="https://podminky.urs.cz/item/CS_URS_2022_01/133251101"/>
    <hyperlink ref="F116" r:id="rId5" display="https://podminky.urs.cz/item/CS_URS_2022_01/162251102"/>
    <hyperlink ref="F127" r:id="rId6" display="https://podminky.urs.cz/item/CS_URS_2022_01/167151111"/>
    <hyperlink ref="F135" r:id="rId7" display="https://podminky.urs.cz/item/CS_URS_2022_01/171251101"/>
    <hyperlink ref="F144" r:id="rId8" display="https://podminky.urs.cz/item/CS_URS_2022_01/174151101"/>
    <hyperlink ref="F151" r:id="rId9" display="https://podminky.urs.cz/item/CS_URS_2022_01/174251101"/>
    <hyperlink ref="F156" r:id="rId10" display="https://podminky.urs.cz/item/CS_URS_2022_01/175151101"/>
    <hyperlink ref="F168" r:id="rId11" display="https://podminky.urs.cz/item/CS_URS_2022_01/242821124"/>
    <hyperlink ref="F174" r:id="rId12" display="https://podminky.urs.cz/item/CS_URS_2022_01/321321116"/>
    <hyperlink ref="F208" r:id="rId13" display="https://podminky.urs.cz/item/CS_URS_2022_01/321351010"/>
    <hyperlink ref="F211" r:id="rId14" display="https://podminky.urs.cz/item/CS_URS_2022_01/321352010"/>
    <hyperlink ref="F214" r:id="rId15" display="https://podminky.urs.cz/item/CS_URS_2022_01/321366111"/>
    <hyperlink ref="F219" r:id="rId16" display="https://podminky.urs.cz/item/CS_URS_2022_01/321368211"/>
    <hyperlink ref="F223" r:id="rId17" display="https://podminky.urs.cz/item/CS_URS_2022_01/348401130"/>
    <hyperlink ref="F250" r:id="rId18" display="https://podminky.urs.cz/item/CS_URS_2022_01/388995211"/>
    <hyperlink ref="F260" r:id="rId19" display="https://podminky.urs.cz/item/CS_URS_2022_01/451315114"/>
    <hyperlink ref="F268" r:id="rId20" display="https://podminky.urs.cz/item/CS_URS_2022_01/463212111"/>
    <hyperlink ref="F274" r:id="rId21" display="https://podminky.urs.cz/item/CS_URS_2022_01/465513227"/>
    <hyperlink ref="F282" r:id="rId22" display="https://podminky.urs.cz/item/CS_URS_2022_01/871490410"/>
    <hyperlink ref="F288" r:id="rId23" display="https://podminky.urs.cz/item/CS_URS_2022_01/891472222"/>
    <hyperlink ref="F293" r:id="rId24" display="https://podminky.urs.cz/item/CS_URS_2022_01/894411151"/>
    <hyperlink ref="F298" r:id="rId25" display="https://podminky.urs.cz/item/CS_URS_2022_01/894411151"/>
    <hyperlink ref="F306" r:id="rId26" display="https://podminky.urs.cz/item/CS_URS_2022_01/931992121"/>
    <hyperlink ref="F310" r:id="rId27" display="https://podminky.urs.cz/item/CS_URS_2022_01/931994106"/>
    <hyperlink ref="F315" r:id="rId28" display="https://podminky.urs.cz/item/CS_URS_2022_01/936457111"/>
    <hyperlink ref="F320" r:id="rId29" display="https://podminky.urs.cz/item/CS_URS_2022_01/936457112"/>
    <hyperlink ref="F327" r:id="rId30" display="https://podminky.urs.cz/item/CS_URS_2022_01/936457113"/>
    <hyperlink ref="F331" r:id="rId31" display="https://podminky.urs.cz/item/CS_URS_2022_01/936457124"/>
    <hyperlink ref="F335" r:id="rId32" display="https://podminky.urs.cz/item/CS_URS_2022_01/936501111"/>
    <hyperlink ref="F341" r:id="rId33" display="https://podminky.urs.cz/item/CS_URS_2022_01/961051111"/>
    <hyperlink ref="F345" r:id="rId34" display="https://podminky.urs.cz/item/CS_URS_2022_01/962021112"/>
    <hyperlink ref="F349" r:id="rId35" display="https://podminky.urs.cz/item/CS_URS_2022_01/985611111"/>
    <hyperlink ref="F354" r:id="rId36" display="https://podminky.urs.cz/item/CS_URS_2022_01/997006005"/>
    <hyperlink ref="F360" r:id="rId37" display="https://podminky.urs.cz/item/CS_URS_2022_01/997006007"/>
    <hyperlink ref="F377" r:id="rId38" display="https://podminky.urs.cz/item/CS_URS_2022_01/998332011"/>
    <hyperlink ref="F382" r:id="rId39" display="https://podminky.urs.cz/item/CS_URS_2022_01/767995111"/>
    <hyperlink ref="F398" r:id="rId40" display="https://podminky.urs.cz/item/CS_URS_2022_01/767995112"/>
    <hyperlink ref="F404" r:id="rId41" display="https://podminky.urs.cz/item/CS_URS_2022_01/767995113"/>
    <hyperlink ref="F420" r:id="rId42" display="https://podminky.urs.cz/item/CS_URS_2022_01/767995114"/>
    <hyperlink ref="F463" r:id="rId43" display="https://podminky.urs.cz/item/CS_URS_2022_01/767995115"/>
    <hyperlink ref="F479" r:id="rId44" display="https://podminky.urs.cz/item/CS_URS_2022_01/767995116"/>
    <hyperlink ref="F485" r:id="rId45" display="https://podminky.urs.cz/item/CS_URS_2022_01/767995117"/>
    <hyperlink ref="F492" r:id="rId46" display="https://podminky.urs.cz/item/CS_URS_2022_01/998767101"/>
    <hyperlink ref="F495" r:id="rId47" display="https://podminky.urs.cz/item/CS_URS_2022_01/998767194"/>
    <hyperlink ref="F498" r:id="rId48" display="https://podminky.urs.cz/item/CS_URS_2022_01/99876719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85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36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Mrlina, Vestec, Rožďalovice, zvýšení ochrany obcí výstavbou poldrů – poldr Mlýnec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112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1452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4. 4. 2022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27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30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26</v>
      </c>
      <c r="J20" s="139" t="s">
        <v>34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35</v>
      </c>
      <c r="F21" s="40"/>
      <c r="G21" s="40"/>
      <c r="H21" s="40"/>
      <c r="I21" s="135" t="s">
        <v>29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37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114</v>
      </c>
      <c r="F24" s="40"/>
      <c r="G24" s="40"/>
      <c r="H24" s="40"/>
      <c r="I24" s="135" t="s">
        <v>29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39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41</v>
      </c>
      <c r="E30" s="40"/>
      <c r="F30" s="40"/>
      <c r="G30" s="40"/>
      <c r="H30" s="40"/>
      <c r="I30" s="40"/>
      <c r="J30" s="147">
        <f>ROUND(J83,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43</v>
      </c>
      <c r="G32" s="40"/>
      <c r="H32" s="40"/>
      <c r="I32" s="148" t="s">
        <v>42</v>
      </c>
      <c r="J32" s="148" t="s">
        <v>44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49" t="s">
        <v>45</v>
      </c>
      <c r="E33" s="135" t="s">
        <v>46</v>
      </c>
      <c r="F33" s="150">
        <f>ROUND((SUM(BE83:BE131)),  2)</f>
        <v>0</v>
      </c>
      <c r="G33" s="40"/>
      <c r="H33" s="40"/>
      <c r="I33" s="151">
        <v>0.20999999999999999</v>
      </c>
      <c r="J33" s="150">
        <f>ROUND(((SUM(BE83:BE131))*I33),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47</v>
      </c>
      <c r="F34" s="150">
        <f>ROUND((SUM(BF83:BF131)),  2)</f>
        <v>0</v>
      </c>
      <c r="G34" s="40"/>
      <c r="H34" s="40"/>
      <c r="I34" s="151">
        <v>0.14999999999999999</v>
      </c>
      <c r="J34" s="150">
        <f>ROUND(((SUM(BF83:BF131))*I34),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5" t="s">
        <v>45</v>
      </c>
      <c r="E35" s="135" t="s">
        <v>48</v>
      </c>
      <c r="F35" s="150">
        <f>ROUND((SUM(BG83:BG131)),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5" t="s">
        <v>49</v>
      </c>
      <c r="F36" s="150">
        <f>ROUND((SUM(BH83:BH131)),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50</v>
      </c>
      <c r="F37" s="150">
        <f>ROUND((SUM(BI83:BI131)),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115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Mrlina, Vestec, Rožďalovice, zvýšení ochrany obcí výstavbou poldrů – poldr Mlýnec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5. - SO 05 - Přípojka NN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Mlýnec u Kopidlna, Kopidlno</v>
      </c>
      <c r="G52" s="42"/>
      <c r="H52" s="42"/>
      <c r="I52" s="34" t="s">
        <v>23</v>
      </c>
      <c r="J52" s="75" t="str">
        <f>IF(J12="","",J12)</f>
        <v>4. 4. 2022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Labe, státní podnik</v>
      </c>
      <c r="G54" s="42"/>
      <c r="H54" s="42"/>
      <c r="I54" s="34" t="s">
        <v>33</v>
      </c>
      <c r="J54" s="38" t="str">
        <f>E21</f>
        <v>Vodotika, a.s.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Katarína Petrášová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116</v>
      </c>
      <c r="D57" s="165"/>
      <c r="E57" s="165"/>
      <c r="F57" s="165"/>
      <c r="G57" s="165"/>
      <c r="H57" s="165"/>
      <c r="I57" s="165"/>
      <c r="J57" s="166" t="s">
        <v>117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73</v>
      </c>
      <c r="D59" s="42"/>
      <c r="E59" s="42"/>
      <c r="F59" s="42"/>
      <c r="G59" s="42"/>
      <c r="H59" s="42"/>
      <c r="I59" s="42"/>
      <c r="J59" s="105">
        <f>J83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118</v>
      </c>
    </row>
    <row r="60" s="9" customFormat="1" ht="24.96" customHeight="1">
      <c r="A60" s="9"/>
      <c r="B60" s="168"/>
      <c r="C60" s="169"/>
      <c r="D60" s="170" t="s">
        <v>119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120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8"/>
      <c r="C62" s="169"/>
      <c r="D62" s="170" t="s">
        <v>131</v>
      </c>
      <c r="E62" s="171"/>
      <c r="F62" s="171"/>
      <c r="G62" s="171"/>
      <c r="H62" s="171"/>
      <c r="I62" s="171"/>
      <c r="J62" s="172">
        <f>J110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4"/>
      <c r="C63" s="175"/>
      <c r="D63" s="176" t="s">
        <v>1453</v>
      </c>
      <c r="E63" s="177"/>
      <c r="F63" s="177"/>
      <c r="G63" s="177"/>
      <c r="H63" s="177"/>
      <c r="I63" s="177"/>
      <c r="J63" s="178">
        <f>J111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133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3" t="str">
        <f>E7</f>
        <v>Mrlina, Vestec, Rožďalovice, zvýšení ochrany obcí výstavbou poldrů – poldr Mlýnec</v>
      </c>
      <c r="F73" s="34"/>
      <c r="G73" s="34"/>
      <c r="H73" s="34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112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2" t="str">
        <f>E9</f>
        <v>5. - SO 05 - Přípojka NN</v>
      </c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Mlýnec u Kopidlna, Kopidlno</v>
      </c>
      <c r="G77" s="42"/>
      <c r="H77" s="42"/>
      <c r="I77" s="34" t="s">
        <v>23</v>
      </c>
      <c r="J77" s="75" t="str">
        <f>IF(J12="","",J12)</f>
        <v>4. 4. 2022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Povodí Labe, státní podnik</v>
      </c>
      <c r="G79" s="42"/>
      <c r="H79" s="42"/>
      <c r="I79" s="34" t="s">
        <v>33</v>
      </c>
      <c r="J79" s="38" t="str">
        <f>E21</f>
        <v>Vodotika, a.s.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31</v>
      </c>
      <c r="D80" s="42"/>
      <c r="E80" s="42"/>
      <c r="F80" s="29" t="str">
        <f>IF(E18="","",E18)</f>
        <v>Vyplň údaj</v>
      </c>
      <c r="G80" s="42"/>
      <c r="H80" s="42"/>
      <c r="I80" s="34" t="s">
        <v>37</v>
      </c>
      <c r="J80" s="38" t="str">
        <f>E24</f>
        <v>Ing. Katarína Petrášová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0"/>
      <c r="B82" s="181"/>
      <c r="C82" s="182" t="s">
        <v>134</v>
      </c>
      <c r="D82" s="183" t="s">
        <v>60</v>
      </c>
      <c r="E82" s="183" t="s">
        <v>56</v>
      </c>
      <c r="F82" s="183" t="s">
        <v>57</v>
      </c>
      <c r="G82" s="183" t="s">
        <v>135</v>
      </c>
      <c r="H82" s="183" t="s">
        <v>136</v>
      </c>
      <c r="I82" s="183" t="s">
        <v>137</v>
      </c>
      <c r="J82" s="183" t="s">
        <v>117</v>
      </c>
      <c r="K82" s="184" t="s">
        <v>138</v>
      </c>
      <c r="L82" s="185"/>
      <c r="M82" s="95" t="s">
        <v>19</v>
      </c>
      <c r="N82" s="96" t="s">
        <v>45</v>
      </c>
      <c r="O82" s="96" t="s">
        <v>139</v>
      </c>
      <c r="P82" s="96" t="s">
        <v>140</v>
      </c>
      <c r="Q82" s="96" t="s">
        <v>141</v>
      </c>
      <c r="R82" s="96" t="s">
        <v>142</v>
      </c>
      <c r="S82" s="96" t="s">
        <v>143</v>
      </c>
      <c r="T82" s="97" t="s">
        <v>144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0"/>
      <c r="B83" s="41"/>
      <c r="C83" s="102" t="s">
        <v>145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8"/>
      <c r="N83" s="187"/>
      <c r="O83" s="99"/>
      <c r="P83" s="188">
        <f>P84+P110</f>
        <v>0</v>
      </c>
      <c r="Q83" s="99"/>
      <c r="R83" s="188">
        <f>R84+R110</f>
        <v>0</v>
      </c>
      <c r="S83" s="99"/>
      <c r="T83" s="189">
        <f>T84+T110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74</v>
      </c>
      <c r="AU83" s="19" t="s">
        <v>118</v>
      </c>
      <c r="BK83" s="190">
        <f>BK84+BK110</f>
        <v>0</v>
      </c>
    </row>
    <row r="84" s="12" customFormat="1" ht="25.92" customHeight="1">
      <c r="A84" s="12"/>
      <c r="B84" s="191"/>
      <c r="C84" s="192"/>
      <c r="D84" s="193" t="s">
        <v>74</v>
      </c>
      <c r="E84" s="194" t="s">
        <v>146</v>
      </c>
      <c r="F84" s="194" t="s">
        <v>147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</f>
        <v>0</v>
      </c>
      <c r="Q84" s="199"/>
      <c r="R84" s="200">
        <f>R85</f>
        <v>0</v>
      </c>
      <c r="S84" s="199"/>
      <c r="T84" s="201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83</v>
      </c>
      <c r="AT84" s="203" t="s">
        <v>74</v>
      </c>
      <c r="AU84" s="203" t="s">
        <v>75</v>
      </c>
      <c r="AY84" s="202" t="s">
        <v>148</v>
      </c>
      <c r="BK84" s="204">
        <f>BK85</f>
        <v>0</v>
      </c>
    </row>
    <row r="85" s="12" customFormat="1" ht="22.8" customHeight="1">
      <c r="A85" s="12"/>
      <c r="B85" s="191"/>
      <c r="C85" s="192"/>
      <c r="D85" s="193" t="s">
        <v>74</v>
      </c>
      <c r="E85" s="205" t="s">
        <v>83</v>
      </c>
      <c r="F85" s="205" t="s">
        <v>149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SUM(P86:P109)</f>
        <v>0</v>
      </c>
      <c r="Q85" s="199"/>
      <c r="R85" s="200">
        <f>SUM(R86:R109)</f>
        <v>0</v>
      </c>
      <c r="S85" s="199"/>
      <c r="T85" s="201">
        <f>SUM(T86:T109)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83</v>
      </c>
      <c r="AT85" s="203" t="s">
        <v>74</v>
      </c>
      <c r="AU85" s="203" t="s">
        <v>83</v>
      </c>
      <c r="AY85" s="202" t="s">
        <v>148</v>
      </c>
      <c r="BK85" s="204">
        <f>SUM(BK86:BK109)</f>
        <v>0</v>
      </c>
    </row>
    <row r="86" s="2" customFormat="1" ht="21.75" customHeight="1">
      <c r="A86" s="40"/>
      <c r="B86" s="41"/>
      <c r="C86" s="207" t="s">
        <v>83</v>
      </c>
      <c r="D86" s="207" t="s">
        <v>150</v>
      </c>
      <c r="E86" s="208" t="s">
        <v>1454</v>
      </c>
      <c r="F86" s="209" t="s">
        <v>1455</v>
      </c>
      <c r="G86" s="210" t="s">
        <v>174</v>
      </c>
      <c r="H86" s="211">
        <v>132.05000000000001</v>
      </c>
      <c r="I86" s="212"/>
      <c r="J86" s="213">
        <f>ROUND(I86*H86,2)</f>
        <v>0</v>
      </c>
      <c r="K86" s="209" t="s">
        <v>154</v>
      </c>
      <c r="L86" s="46"/>
      <c r="M86" s="214" t="s">
        <v>19</v>
      </c>
      <c r="N86" s="215" t="s">
        <v>48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8" t="s">
        <v>155</v>
      </c>
      <c r="AT86" s="218" t="s">
        <v>150</v>
      </c>
      <c r="AU86" s="218" t="s">
        <v>85</v>
      </c>
      <c r="AY86" s="19" t="s">
        <v>148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9" t="s">
        <v>155</v>
      </c>
      <c r="BK86" s="219">
        <f>ROUND(I86*H86,2)</f>
        <v>0</v>
      </c>
      <c r="BL86" s="19" t="s">
        <v>155</v>
      </c>
      <c r="BM86" s="218" t="s">
        <v>1456</v>
      </c>
    </row>
    <row r="87" s="2" customFormat="1">
      <c r="A87" s="40"/>
      <c r="B87" s="41"/>
      <c r="C87" s="42"/>
      <c r="D87" s="220" t="s">
        <v>157</v>
      </c>
      <c r="E87" s="42"/>
      <c r="F87" s="221" t="s">
        <v>1457</v>
      </c>
      <c r="G87" s="42"/>
      <c r="H87" s="42"/>
      <c r="I87" s="222"/>
      <c r="J87" s="42"/>
      <c r="K87" s="42"/>
      <c r="L87" s="46"/>
      <c r="M87" s="223"/>
      <c r="N87" s="224"/>
      <c r="O87" s="87"/>
      <c r="P87" s="87"/>
      <c r="Q87" s="87"/>
      <c r="R87" s="87"/>
      <c r="S87" s="87"/>
      <c r="T87" s="88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157</v>
      </c>
      <c r="AU87" s="19" t="s">
        <v>85</v>
      </c>
    </row>
    <row r="88" s="2" customFormat="1">
      <c r="A88" s="40"/>
      <c r="B88" s="41"/>
      <c r="C88" s="42"/>
      <c r="D88" s="225" t="s">
        <v>159</v>
      </c>
      <c r="E88" s="42"/>
      <c r="F88" s="226" t="s">
        <v>1458</v>
      </c>
      <c r="G88" s="42"/>
      <c r="H88" s="42"/>
      <c r="I88" s="222"/>
      <c r="J88" s="42"/>
      <c r="K88" s="42"/>
      <c r="L88" s="46"/>
      <c r="M88" s="223"/>
      <c r="N88" s="224"/>
      <c r="O88" s="87"/>
      <c r="P88" s="87"/>
      <c r="Q88" s="87"/>
      <c r="R88" s="87"/>
      <c r="S88" s="87"/>
      <c r="T88" s="88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159</v>
      </c>
      <c r="AU88" s="19" t="s">
        <v>85</v>
      </c>
    </row>
    <row r="89" s="13" customFormat="1">
      <c r="A89" s="13"/>
      <c r="B89" s="227"/>
      <c r="C89" s="228"/>
      <c r="D89" s="220" t="s">
        <v>161</v>
      </c>
      <c r="E89" s="229" t="s">
        <v>19</v>
      </c>
      <c r="F89" s="230" t="s">
        <v>1459</v>
      </c>
      <c r="G89" s="228"/>
      <c r="H89" s="231">
        <v>123.55</v>
      </c>
      <c r="I89" s="232"/>
      <c r="J89" s="228"/>
      <c r="K89" s="228"/>
      <c r="L89" s="233"/>
      <c r="M89" s="234"/>
      <c r="N89" s="235"/>
      <c r="O89" s="235"/>
      <c r="P89" s="235"/>
      <c r="Q89" s="235"/>
      <c r="R89" s="235"/>
      <c r="S89" s="235"/>
      <c r="T89" s="23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7" t="s">
        <v>161</v>
      </c>
      <c r="AU89" s="237" t="s">
        <v>85</v>
      </c>
      <c r="AV89" s="13" t="s">
        <v>85</v>
      </c>
      <c r="AW89" s="13" t="s">
        <v>36</v>
      </c>
      <c r="AX89" s="13" t="s">
        <v>75</v>
      </c>
      <c r="AY89" s="237" t="s">
        <v>148</v>
      </c>
    </row>
    <row r="90" s="13" customFormat="1">
      <c r="A90" s="13"/>
      <c r="B90" s="227"/>
      <c r="C90" s="228"/>
      <c r="D90" s="220" t="s">
        <v>161</v>
      </c>
      <c r="E90" s="229" t="s">
        <v>19</v>
      </c>
      <c r="F90" s="230" t="s">
        <v>1460</v>
      </c>
      <c r="G90" s="228"/>
      <c r="H90" s="231">
        <v>8.5</v>
      </c>
      <c r="I90" s="232"/>
      <c r="J90" s="228"/>
      <c r="K90" s="228"/>
      <c r="L90" s="233"/>
      <c r="M90" s="234"/>
      <c r="N90" s="235"/>
      <c r="O90" s="235"/>
      <c r="P90" s="235"/>
      <c r="Q90" s="235"/>
      <c r="R90" s="235"/>
      <c r="S90" s="235"/>
      <c r="T90" s="23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7" t="s">
        <v>161</v>
      </c>
      <c r="AU90" s="237" t="s">
        <v>85</v>
      </c>
      <c r="AV90" s="13" t="s">
        <v>85</v>
      </c>
      <c r="AW90" s="13" t="s">
        <v>36</v>
      </c>
      <c r="AX90" s="13" t="s">
        <v>75</v>
      </c>
      <c r="AY90" s="237" t="s">
        <v>148</v>
      </c>
    </row>
    <row r="91" s="14" customFormat="1">
      <c r="A91" s="14"/>
      <c r="B91" s="239"/>
      <c r="C91" s="240"/>
      <c r="D91" s="220" t="s">
        <v>161</v>
      </c>
      <c r="E91" s="241" t="s">
        <v>19</v>
      </c>
      <c r="F91" s="242" t="s">
        <v>181</v>
      </c>
      <c r="G91" s="240"/>
      <c r="H91" s="243">
        <v>132.05000000000001</v>
      </c>
      <c r="I91" s="244"/>
      <c r="J91" s="240"/>
      <c r="K91" s="240"/>
      <c r="L91" s="245"/>
      <c r="M91" s="246"/>
      <c r="N91" s="247"/>
      <c r="O91" s="247"/>
      <c r="P91" s="247"/>
      <c r="Q91" s="247"/>
      <c r="R91" s="247"/>
      <c r="S91" s="247"/>
      <c r="T91" s="248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9" t="s">
        <v>161</v>
      </c>
      <c r="AU91" s="249" t="s">
        <v>85</v>
      </c>
      <c r="AV91" s="14" t="s">
        <v>155</v>
      </c>
      <c r="AW91" s="14" t="s">
        <v>36</v>
      </c>
      <c r="AX91" s="14" t="s">
        <v>83</v>
      </c>
      <c r="AY91" s="249" t="s">
        <v>148</v>
      </c>
    </row>
    <row r="92" s="2" customFormat="1" ht="21.75" customHeight="1">
      <c r="A92" s="40"/>
      <c r="B92" s="41"/>
      <c r="C92" s="207" t="s">
        <v>85</v>
      </c>
      <c r="D92" s="207" t="s">
        <v>150</v>
      </c>
      <c r="E92" s="208" t="s">
        <v>205</v>
      </c>
      <c r="F92" s="209" t="s">
        <v>206</v>
      </c>
      <c r="G92" s="210" t="s">
        <v>174</v>
      </c>
      <c r="H92" s="211">
        <v>263.274</v>
      </c>
      <c r="I92" s="212"/>
      <c r="J92" s="213">
        <f>ROUND(I92*H92,2)</f>
        <v>0</v>
      </c>
      <c r="K92" s="209" t="s">
        <v>154</v>
      </c>
      <c r="L92" s="46"/>
      <c r="M92" s="214" t="s">
        <v>19</v>
      </c>
      <c r="N92" s="215" t="s">
        <v>48</v>
      </c>
      <c r="O92" s="87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8" t="s">
        <v>155</v>
      </c>
      <c r="AT92" s="218" t="s">
        <v>150</v>
      </c>
      <c r="AU92" s="218" t="s">
        <v>85</v>
      </c>
      <c r="AY92" s="19" t="s">
        <v>148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9" t="s">
        <v>155</v>
      </c>
      <c r="BK92" s="219">
        <f>ROUND(I92*H92,2)</f>
        <v>0</v>
      </c>
      <c r="BL92" s="19" t="s">
        <v>155</v>
      </c>
      <c r="BM92" s="218" t="s">
        <v>1461</v>
      </c>
    </row>
    <row r="93" s="2" customFormat="1">
      <c r="A93" s="40"/>
      <c r="B93" s="41"/>
      <c r="C93" s="42"/>
      <c r="D93" s="220" t="s">
        <v>157</v>
      </c>
      <c r="E93" s="42"/>
      <c r="F93" s="221" t="s">
        <v>208</v>
      </c>
      <c r="G93" s="42"/>
      <c r="H93" s="42"/>
      <c r="I93" s="222"/>
      <c r="J93" s="42"/>
      <c r="K93" s="42"/>
      <c r="L93" s="46"/>
      <c r="M93" s="223"/>
      <c r="N93" s="224"/>
      <c r="O93" s="87"/>
      <c r="P93" s="87"/>
      <c r="Q93" s="87"/>
      <c r="R93" s="87"/>
      <c r="S93" s="87"/>
      <c r="T93" s="88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157</v>
      </c>
      <c r="AU93" s="19" t="s">
        <v>85</v>
      </c>
    </row>
    <row r="94" s="2" customFormat="1">
      <c r="A94" s="40"/>
      <c r="B94" s="41"/>
      <c r="C94" s="42"/>
      <c r="D94" s="225" t="s">
        <v>159</v>
      </c>
      <c r="E94" s="42"/>
      <c r="F94" s="226" t="s">
        <v>209</v>
      </c>
      <c r="G94" s="42"/>
      <c r="H94" s="42"/>
      <c r="I94" s="222"/>
      <c r="J94" s="42"/>
      <c r="K94" s="42"/>
      <c r="L94" s="46"/>
      <c r="M94" s="223"/>
      <c r="N94" s="224"/>
      <c r="O94" s="87"/>
      <c r="P94" s="87"/>
      <c r="Q94" s="87"/>
      <c r="R94" s="87"/>
      <c r="S94" s="87"/>
      <c r="T94" s="88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159</v>
      </c>
      <c r="AU94" s="19" t="s">
        <v>85</v>
      </c>
    </row>
    <row r="95" s="2" customFormat="1">
      <c r="A95" s="40"/>
      <c r="B95" s="41"/>
      <c r="C95" s="42"/>
      <c r="D95" s="220" t="s">
        <v>168</v>
      </c>
      <c r="E95" s="42"/>
      <c r="F95" s="238" t="s">
        <v>210</v>
      </c>
      <c r="G95" s="42"/>
      <c r="H95" s="42"/>
      <c r="I95" s="222"/>
      <c r="J95" s="42"/>
      <c r="K95" s="42"/>
      <c r="L95" s="46"/>
      <c r="M95" s="223"/>
      <c r="N95" s="224"/>
      <c r="O95" s="87"/>
      <c r="P95" s="87"/>
      <c r="Q95" s="87"/>
      <c r="R95" s="87"/>
      <c r="S95" s="87"/>
      <c r="T95" s="88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168</v>
      </c>
      <c r="AU95" s="19" t="s">
        <v>85</v>
      </c>
    </row>
    <row r="96" s="13" customFormat="1">
      <c r="A96" s="13"/>
      <c r="B96" s="227"/>
      <c r="C96" s="228"/>
      <c r="D96" s="220" t="s">
        <v>161</v>
      </c>
      <c r="E96" s="229" t="s">
        <v>19</v>
      </c>
      <c r="F96" s="230" t="s">
        <v>1462</v>
      </c>
      <c r="G96" s="228"/>
      <c r="H96" s="231">
        <v>132.05000000000001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161</v>
      </c>
      <c r="AU96" s="237" t="s">
        <v>85</v>
      </c>
      <c r="AV96" s="13" t="s">
        <v>85</v>
      </c>
      <c r="AW96" s="13" t="s">
        <v>36</v>
      </c>
      <c r="AX96" s="13" t="s">
        <v>75</v>
      </c>
      <c r="AY96" s="237" t="s">
        <v>148</v>
      </c>
    </row>
    <row r="97" s="13" customFormat="1">
      <c r="A97" s="13"/>
      <c r="B97" s="227"/>
      <c r="C97" s="228"/>
      <c r="D97" s="220" t="s">
        <v>161</v>
      </c>
      <c r="E97" s="229" t="s">
        <v>19</v>
      </c>
      <c r="F97" s="230" t="s">
        <v>1463</v>
      </c>
      <c r="G97" s="228"/>
      <c r="H97" s="231">
        <v>131.22399999999999</v>
      </c>
      <c r="I97" s="232"/>
      <c r="J97" s="228"/>
      <c r="K97" s="228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161</v>
      </c>
      <c r="AU97" s="237" t="s">
        <v>85</v>
      </c>
      <c r="AV97" s="13" t="s">
        <v>85</v>
      </c>
      <c r="AW97" s="13" t="s">
        <v>36</v>
      </c>
      <c r="AX97" s="13" t="s">
        <v>75</v>
      </c>
      <c r="AY97" s="237" t="s">
        <v>148</v>
      </c>
    </row>
    <row r="98" s="14" customFormat="1">
      <c r="A98" s="14"/>
      <c r="B98" s="239"/>
      <c r="C98" s="240"/>
      <c r="D98" s="220" t="s">
        <v>161</v>
      </c>
      <c r="E98" s="241" t="s">
        <v>19</v>
      </c>
      <c r="F98" s="242" t="s">
        <v>181</v>
      </c>
      <c r="G98" s="240"/>
      <c r="H98" s="243">
        <v>263.274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9" t="s">
        <v>161</v>
      </c>
      <c r="AU98" s="249" t="s">
        <v>85</v>
      </c>
      <c r="AV98" s="14" t="s">
        <v>155</v>
      </c>
      <c r="AW98" s="14" t="s">
        <v>36</v>
      </c>
      <c r="AX98" s="14" t="s">
        <v>83</v>
      </c>
      <c r="AY98" s="249" t="s">
        <v>148</v>
      </c>
    </row>
    <row r="99" s="2" customFormat="1" ht="16.5" customHeight="1">
      <c r="A99" s="40"/>
      <c r="B99" s="41"/>
      <c r="C99" s="207" t="s">
        <v>171</v>
      </c>
      <c r="D99" s="207" t="s">
        <v>150</v>
      </c>
      <c r="E99" s="208" t="s">
        <v>223</v>
      </c>
      <c r="F99" s="209" t="s">
        <v>224</v>
      </c>
      <c r="G99" s="210" t="s">
        <v>174</v>
      </c>
      <c r="H99" s="211">
        <v>131.22399999999999</v>
      </c>
      <c r="I99" s="212"/>
      <c r="J99" s="213">
        <f>ROUND(I99*H99,2)</f>
        <v>0</v>
      </c>
      <c r="K99" s="209" t="s">
        <v>154</v>
      </c>
      <c r="L99" s="46"/>
      <c r="M99" s="214" t="s">
        <v>19</v>
      </c>
      <c r="N99" s="215" t="s">
        <v>48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155</v>
      </c>
      <c r="AT99" s="218" t="s">
        <v>150</v>
      </c>
      <c r="AU99" s="218" t="s">
        <v>85</v>
      </c>
      <c r="AY99" s="19" t="s">
        <v>148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155</v>
      </c>
      <c r="BK99" s="219">
        <f>ROUND(I99*H99,2)</f>
        <v>0</v>
      </c>
      <c r="BL99" s="19" t="s">
        <v>155</v>
      </c>
      <c r="BM99" s="218" t="s">
        <v>1464</v>
      </c>
    </row>
    <row r="100" s="2" customFormat="1">
      <c r="A100" s="40"/>
      <c r="B100" s="41"/>
      <c r="C100" s="42"/>
      <c r="D100" s="220" t="s">
        <v>157</v>
      </c>
      <c r="E100" s="42"/>
      <c r="F100" s="221" t="s">
        <v>226</v>
      </c>
      <c r="G100" s="42"/>
      <c r="H100" s="42"/>
      <c r="I100" s="222"/>
      <c r="J100" s="42"/>
      <c r="K100" s="42"/>
      <c r="L100" s="46"/>
      <c r="M100" s="223"/>
      <c r="N100" s="224"/>
      <c r="O100" s="87"/>
      <c r="P100" s="87"/>
      <c r="Q100" s="87"/>
      <c r="R100" s="87"/>
      <c r="S100" s="87"/>
      <c r="T100" s="88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157</v>
      </c>
      <c r="AU100" s="19" t="s">
        <v>85</v>
      </c>
    </row>
    <row r="101" s="2" customFormat="1">
      <c r="A101" s="40"/>
      <c r="B101" s="41"/>
      <c r="C101" s="42"/>
      <c r="D101" s="225" t="s">
        <v>159</v>
      </c>
      <c r="E101" s="42"/>
      <c r="F101" s="226" t="s">
        <v>227</v>
      </c>
      <c r="G101" s="42"/>
      <c r="H101" s="42"/>
      <c r="I101" s="222"/>
      <c r="J101" s="42"/>
      <c r="K101" s="42"/>
      <c r="L101" s="46"/>
      <c r="M101" s="223"/>
      <c r="N101" s="224"/>
      <c r="O101" s="87"/>
      <c r="P101" s="87"/>
      <c r="Q101" s="87"/>
      <c r="R101" s="87"/>
      <c r="S101" s="87"/>
      <c r="T101" s="88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159</v>
      </c>
      <c r="AU101" s="19" t="s">
        <v>85</v>
      </c>
    </row>
    <row r="102" s="2" customFormat="1">
      <c r="A102" s="40"/>
      <c r="B102" s="41"/>
      <c r="C102" s="42"/>
      <c r="D102" s="220" t="s">
        <v>168</v>
      </c>
      <c r="E102" s="42"/>
      <c r="F102" s="238" t="s">
        <v>228</v>
      </c>
      <c r="G102" s="42"/>
      <c r="H102" s="42"/>
      <c r="I102" s="222"/>
      <c r="J102" s="42"/>
      <c r="K102" s="42"/>
      <c r="L102" s="46"/>
      <c r="M102" s="223"/>
      <c r="N102" s="224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168</v>
      </c>
      <c r="AU102" s="19" t="s">
        <v>85</v>
      </c>
    </row>
    <row r="103" s="13" customFormat="1">
      <c r="A103" s="13"/>
      <c r="B103" s="227"/>
      <c r="C103" s="228"/>
      <c r="D103" s="220" t="s">
        <v>161</v>
      </c>
      <c r="E103" s="229" t="s">
        <v>19</v>
      </c>
      <c r="F103" s="230" t="s">
        <v>1465</v>
      </c>
      <c r="G103" s="228"/>
      <c r="H103" s="231">
        <v>131.22399999999999</v>
      </c>
      <c r="I103" s="232"/>
      <c r="J103" s="228"/>
      <c r="K103" s="228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161</v>
      </c>
      <c r="AU103" s="237" t="s">
        <v>85</v>
      </c>
      <c r="AV103" s="13" t="s">
        <v>85</v>
      </c>
      <c r="AW103" s="13" t="s">
        <v>36</v>
      </c>
      <c r="AX103" s="13" t="s">
        <v>83</v>
      </c>
      <c r="AY103" s="237" t="s">
        <v>148</v>
      </c>
    </row>
    <row r="104" s="2" customFormat="1" ht="16.5" customHeight="1">
      <c r="A104" s="40"/>
      <c r="B104" s="41"/>
      <c r="C104" s="207" t="s">
        <v>155</v>
      </c>
      <c r="D104" s="207" t="s">
        <v>150</v>
      </c>
      <c r="E104" s="208" t="s">
        <v>241</v>
      </c>
      <c r="F104" s="209" t="s">
        <v>242</v>
      </c>
      <c r="G104" s="210" t="s">
        <v>174</v>
      </c>
      <c r="H104" s="211">
        <v>131.22399999999999</v>
      </c>
      <c r="I104" s="212"/>
      <c r="J104" s="213">
        <f>ROUND(I104*H104,2)</f>
        <v>0</v>
      </c>
      <c r="K104" s="209" t="s">
        <v>154</v>
      </c>
      <c r="L104" s="46"/>
      <c r="M104" s="214" t="s">
        <v>19</v>
      </c>
      <c r="N104" s="215" t="s">
        <v>48</v>
      </c>
      <c r="O104" s="87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155</v>
      </c>
      <c r="AT104" s="218" t="s">
        <v>150</v>
      </c>
      <c r="AU104" s="218" t="s">
        <v>85</v>
      </c>
      <c r="AY104" s="19" t="s">
        <v>148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155</v>
      </c>
      <c r="BK104" s="219">
        <f>ROUND(I104*H104,2)</f>
        <v>0</v>
      </c>
      <c r="BL104" s="19" t="s">
        <v>155</v>
      </c>
      <c r="BM104" s="218" t="s">
        <v>1466</v>
      </c>
    </row>
    <row r="105" s="2" customFormat="1">
      <c r="A105" s="40"/>
      <c r="B105" s="41"/>
      <c r="C105" s="42"/>
      <c r="D105" s="220" t="s">
        <v>157</v>
      </c>
      <c r="E105" s="42"/>
      <c r="F105" s="221" t="s">
        <v>244</v>
      </c>
      <c r="G105" s="42"/>
      <c r="H105" s="42"/>
      <c r="I105" s="222"/>
      <c r="J105" s="42"/>
      <c r="K105" s="42"/>
      <c r="L105" s="46"/>
      <c r="M105" s="223"/>
      <c r="N105" s="224"/>
      <c r="O105" s="87"/>
      <c r="P105" s="87"/>
      <c r="Q105" s="87"/>
      <c r="R105" s="87"/>
      <c r="S105" s="87"/>
      <c r="T105" s="88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157</v>
      </c>
      <c r="AU105" s="19" t="s">
        <v>85</v>
      </c>
    </row>
    <row r="106" s="2" customFormat="1">
      <c r="A106" s="40"/>
      <c r="B106" s="41"/>
      <c r="C106" s="42"/>
      <c r="D106" s="225" t="s">
        <v>159</v>
      </c>
      <c r="E106" s="42"/>
      <c r="F106" s="226" t="s">
        <v>245</v>
      </c>
      <c r="G106" s="42"/>
      <c r="H106" s="42"/>
      <c r="I106" s="222"/>
      <c r="J106" s="42"/>
      <c r="K106" s="42"/>
      <c r="L106" s="46"/>
      <c r="M106" s="223"/>
      <c r="N106" s="224"/>
      <c r="O106" s="87"/>
      <c r="P106" s="87"/>
      <c r="Q106" s="87"/>
      <c r="R106" s="87"/>
      <c r="S106" s="87"/>
      <c r="T106" s="88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159</v>
      </c>
      <c r="AU106" s="19" t="s">
        <v>85</v>
      </c>
    </row>
    <row r="107" s="13" customFormat="1">
      <c r="A107" s="13"/>
      <c r="B107" s="227"/>
      <c r="C107" s="228"/>
      <c r="D107" s="220" t="s">
        <v>161</v>
      </c>
      <c r="E107" s="229" t="s">
        <v>19</v>
      </c>
      <c r="F107" s="230" t="s">
        <v>1467</v>
      </c>
      <c r="G107" s="228"/>
      <c r="H107" s="231">
        <v>122.857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161</v>
      </c>
      <c r="AU107" s="237" t="s">
        <v>85</v>
      </c>
      <c r="AV107" s="13" t="s">
        <v>85</v>
      </c>
      <c r="AW107" s="13" t="s">
        <v>36</v>
      </c>
      <c r="AX107" s="13" t="s">
        <v>75</v>
      </c>
      <c r="AY107" s="237" t="s">
        <v>148</v>
      </c>
    </row>
    <row r="108" s="13" customFormat="1">
      <c r="A108" s="13"/>
      <c r="B108" s="227"/>
      <c r="C108" s="228"/>
      <c r="D108" s="220" t="s">
        <v>161</v>
      </c>
      <c r="E108" s="229" t="s">
        <v>19</v>
      </c>
      <c r="F108" s="230" t="s">
        <v>1468</v>
      </c>
      <c r="G108" s="228"/>
      <c r="H108" s="231">
        <v>8.3670000000000009</v>
      </c>
      <c r="I108" s="232"/>
      <c r="J108" s="228"/>
      <c r="K108" s="228"/>
      <c r="L108" s="233"/>
      <c r="M108" s="234"/>
      <c r="N108" s="235"/>
      <c r="O108" s="235"/>
      <c r="P108" s="235"/>
      <c r="Q108" s="235"/>
      <c r="R108" s="235"/>
      <c r="S108" s="235"/>
      <c r="T108" s="236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7" t="s">
        <v>161</v>
      </c>
      <c r="AU108" s="237" t="s">
        <v>85</v>
      </c>
      <c r="AV108" s="13" t="s">
        <v>85</v>
      </c>
      <c r="AW108" s="13" t="s">
        <v>36</v>
      </c>
      <c r="AX108" s="13" t="s">
        <v>75</v>
      </c>
      <c r="AY108" s="237" t="s">
        <v>148</v>
      </c>
    </row>
    <row r="109" s="14" customFormat="1">
      <c r="A109" s="14"/>
      <c r="B109" s="239"/>
      <c r="C109" s="240"/>
      <c r="D109" s="220" t="s">
        <v>161</v>
      </c>
      <c r="E109" s="241" t="s">
        <v>19</v>
      </c>
      <c r="F109" s="242" t="s">
        <v>181</v>
      </c>
      <c r="G109" s="240"/>
      <c r="H109" s="243">
        <v>131.22399999999999</v>
      </c>
      <c r="I109" s="244"/>
      <c r="J109" s="240"/>
      <c r="K109" s="240"/>
      <c r="L109" s="245"/>
      <c r="M109" s="246"/>
      <c r="N109" s="247"/>
      <c r="O109" s="247"/>
      <c r="P109" s="247"/>
      <c r="Q109" s="247"/>
      <c r="R109" s="247"/>
      <c r="S109" s="247"/>
      <c r="T109" s="248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9" t="s">
        <v>161</v>
      </c>
      <c r="AU109" s="249" t="s">
        <v>85</v>
      </c>
      <c r="AV109" s="14" t="s">
        <v>155</v>
      </c>
      <c r="AW109" s="14" t="s">
        <v>36</v>
      </c>
      <c r="AX109" s="14" t="s">
        <v>83</v>
      </c>
      <c r="AY109" s="249" t="s">
        <v>148</v>
      </c>
    </row>
    <row r="110" s="12" customFormat="1" ht="25.92" customHeight="1">
      <c r="A110" s="12"/>
      <c r="B110" s="191"/>
      <c r="C110" s="192"/>
      <c r="D110" s="193" t="s">
        <v>74</v>
      </c>
      <c r="E110" s="194" t="s">
        <v>250</v>
      </c>
      <c r="F110" s="194" t="s">
        <v>792</v>
      </c>
      <c r="G110" s="192"/>
      <c r="H110" s="192"/>
      <c r="I110" s="195"/>
      <c r="J110" s="196">
        <f>BK110</f>
        <v>0</v>
      </c>
      <c r="K110" s="192"/>
      <c r="L110" s="197"/>
      <c r="M110" s="198"/>
      <c r="N110" s="199"/>
      <c r="O110" s="199"/>
      <c r="P110" s="200">
        <f>P111</f>
        <v>0</v>
      </c>
      <c r="Q110" s="199"/>
      <c r="R110" s="200">
        <f>R111</f>
        <v>0</v>
      </c>
      <c r="S110" s="199"/>
      <c r="T110" s="201">
        <f>T111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2" t="s">
        <v>171</v>
      </c>
      <c r="AT110" s="203" t="s">
        <v>74</v>
      </c>
      <c r="AU110" s="203" t="s">
        <v>75</v>
      </c>
      <c r="AY110" s="202" t="s">
        <v>148</v>
      </c>
      <c r="BK110" s="204">
        <f>BK111</f>
        <v>0</v>
      </c>
    </row>
    <row r="111" s="12" customFormat="1" ht="22.8" customHeight="1">
      <c r="A111" s="12"/>
      <c r="B111" s="191"/>
      <c r="C111" s="192"/>
      <c r="D111" s="193" t="s">
        <v>74</v>
      </c>
      <c r="E111" s="205" t="s">
        <v>1469</v>
      </c>
      <c r="F111" s="205" t="s">
        <v>1470</v>
      </c>
      <c r="G111" s="192"/>
      <c r="H111" s="192"/>
      <c r="I111" s="195"/>
      <c r="J111" s="206">
        <f>BK111</f>
        <v>0</v>
      </c>
      <c r="K111" s="192"/>
      <c r="L111" s="197"/>
      <c r="M111" s="198"/>
      <c r="N111" s="199"/>
      <c r="O111" s="199"/>
      <c r="P111" s="200">
        <f>SUM(P112:P131)</f>
        <v>0</v>
      </c>
      <c r="Q111" s="199"/>
      <c r="R111" s="200">
        <f>SUM(R112:R131)</f>
        <v>0</v>
      </c>
      <c r="S111" s="199"/>
      <c r="T111" s="201">
        <f>SUM(T112:T131)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2" t="s">
        <v>171</v>
      </c>
      <c r="AT111" s="203" t="s">
        <v>74</v>
      </c>
      <c r="AU111" s="203" t="s">
        <v>83</v>
      </c>
      <c r="AY111" s="202" t="s">
        <v>148</v>
      </c>
      <c r="BK111" s="204">
        <f>SUM(BK112:BK131)</f>
        <v>0</v>
      </c>
    </row>
    <row r="112" s="2" customFormat="1" ht="16.5" customHeight="1">
      <c r="A112" s="40"/>
      <c r="B112" s="41"/>
      <c r="C112" s="207" t="s">
        <v>191</v>
      </c>
      <c r="D112" s="207" t="s">
        <v>150</v>
      </c>
      <c r="E112" s="208" t="s">
        <v>1471</v>
      </c>
      <c r="F112" s="209" t="s">
        <v>1472</v>
      </c>
      <c r="G112" s="210" t="s">
        <v>550</v>
      </c>
      <c r="H112" s="211">
        <v>1</v>
      </c>
      <c r="I112" s="212"/>
      <c r="J112" s="213">
        <f>ROUND(I112*H112,2)</f>
        <v>0</v>
      </c>
      <c r="K112" s="209" t="s">
        <v>19</v>
      </c>
      <c r="L112" s="46"/>
      <c r="M112" s="214" t="s">
        <v>19</v>
      </c>
      <c r="N112" s="215" t="s">
        <v>48</v>
      </c>
      <c r="O112" s="87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8" t="s">
        <v>671</v>
      </c>
      <c r="AT112" s="218" t="s">
        <v>150</v>
      </c>
      <c r="AU112" s="218" t="s">
        <v>85</v>
      </c>
      <c r="AY112" s="19" t="s">
        <v>148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9" t="s">
        <v>155</v>
      </c>
      <c r="BK112" s="219">
        <f>ROUND(I112*H112,2)</f>
        <v>0</v>
      </c>
      <c r="BL112" s="19" t="s">
        <v>671</v>
      </c>
      <c r="BM112" s="218" t="s">
        <v>1473</v>
      </c>
    </row>
    <row r="113" s="2" customFormat="1">
      <c r="A113" s="40"/>
      <c r="B113" s="41"/>
      <c r="C113" s="42"/>
      <c r="D113" s="220" t="s">
        <v>157</v>
      </c>
      <c r="E113" s="42"/>
      <c r="F113" s="221" t="s">
        <v>1472</v>
      </c>
      <c r="G113" s="42"/>
      <c r="H113" s="42"/>
      <c r="I113" s="222"/>
      <c r="J113" s="42"/>
      <c r="K113" s="42"/>
      <c r="L113" s="46"/>
      <c r="M113" s="223"/>
      <c r="N113" s="224"/>
      <c r="O113" s="87"/>
      <c r="P113" s="87"/>
      <c r="Q113" s="87"/>
      <c r="R113" s="87"/>
      <c r="S113" s="87"/>
      <c r="T113" s="88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157</v>
      </c>
      <c r="AU113" s="19" t="s">
        <v>85</v>
      </c>
    </row>
    <row r="114" s="2" customFormat="1" ht="16.5" customHeight="1">
      <c r="A114" s="40"/>
      <c r="B114" s="41"/>
      <c r="C114" s="271" t="s">
        <v>197</v>
      </c>
      <c r="D114" s="271" t="s">
        <v>250</v>
      </c>
      <c r="E114" s="272" t="s">
        <v>1474</v>
      </c>
      <c r="F114" s="273" t="s">
        <v>1475</v>
      </c>
      <c r="G114" s="274" t="s">
        <v>550</v>
      </c>
      <c r="H114" s="275">
        <v>1</v>
      </c>
      <c r="I114" s="276"/>
      <c r="J114" s="277">
        <f>ROUND(I114*H114,2)</f>
        <v>0</v>
      </c>
      <c r="K114" s="273" t="s">
        <v>19</v>
      </c>
      <c r="L114" s="278"/>
      <c r="M114" s="279" t="s">
        <v>19</v>
      </c>
      <c r="N114" s="280" t="s">
        <v>48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804</v>
      </c>
      <c r="AT114" s="218" t="s">
        <v>250</v>
      </c>
      <c r="AU114" s="218" t="s">
        <v>85</v>
      </c>
      <c r="AY114" s="19" t="s">
        <v>148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155</v>
      </c>
      <c r="BK114" s="219">
        <f>ROUND(I114*H114,2)</f>
        <v>0</v>
      </c>
      <c r="BL114" s="19" t="s">
        <v>804</v>
      </c>
      <c r="BM114" s="218" t="s">
        <v>1476</v>
      </c>
    </row>
    <row r="115" s="2" customFormat="1">
      <c r="A115" s="40"/>
      <c r="B115" s="41"/>
      <c r="C115" s="42"/>
      <c r="D115" s="220" t="s">
        <v>157</v>
      </c>
      <c r="E115" s="42"/>
      <c r="F115" s="221" t="s">
        <v>1475</v>
      </c>
      <c r="G115" s="42"/>
      <c r="H115" s="42"/>
      <c r="I115" s="222"/>
      <c r="J115" s="42"/>
      <c r="K115" s="42"/>
      <c r="L115" s="46"/>
      <c r="M115" s="223"/>
      <c r="N115" s="224"/>
      <c r="O115" s="87"/>
      <c r="P115" s="87"/>
      <c r="Q115" s="87"/>
      <c r="R115" s="87"/>
      <c r="S115" s="87"/>
      <c r="T115" s="88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157</v>
      </c>
      <c r="AU115" s="19" t="s">
        <v>85</v>
      </c>
    </row>
    <row r="116" s="2" customFormat="1" ht="16.5" customHeight="1">
      <c r="A116" s="40"/>
      <c r="B116" s="41"/>
      <c r="C116" s="207" t="s">
        <v>204</v>
      </c>
      <c r="D116" s="207" t="s">
        <v>150</v>
      </c>
      <c r="E116" s="208" t="s">
        <v>1477</v>
      </c>
      <c r="F116" s="209" t="s">
        <v>1478</v>
      </c>
      <c r="G116" s="210" t="s">
        <v>443</v>
      </c>
      <c r="H116" s="211">
        <v>400</v>
      </c>
      <c r="I116" s="212"/>
      <c r="J116" s="213">
        <f>ROUND(I116*H116,2)</f>
        <v>0</v>
      </c>
      <c r="K116" s="209" t="s">
        <v>19</v>
      </c>
      <c r="L116" s="46"/>
      <c r="M116" s="214" t="s">
        <v>19</v>
      </c>
      <c r="N116" s="215" t="s">
        <v>48</v>
      </c>
      <c r="O116" s="87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671</v>
      </c>
      <c r="AT116" s="218" t="s">
        <v>150</v>
      </c>
      <c r="AU116" s="218" t="s">
        <v>85</v>
      </c>
      <c r="AY116" s="19" t="s">
        <v>148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155</v>
      </c>
      <c r="BK116" s="219">
        <f>ROUND(I116*H116,2)</f>
        <v>0</v>
      </c>
      <c r="BL116" s="19" t="s">
        <v>671</v>
      </c>
      <c r="BM116" s="218" t="s">
        <v>1479</v>
      </c>
    </row>
    <row r="117" s="2" customFormat="1">
      <c r="A117" s="40"/>
      <c r="B117" s="41"/>
      <c r="C117" s="42"/>
      <c r="D117" s="220" t="s">
        <v>157</v>
      </c>
      <c r="E117" s="42"/>
      <c r="F117" s="221" t="s">
        <v>1478</v>
      </c>
      <c r="G117" s="42"/>
      <c r="H117" s="42"/>
      <c r="I117" s="222"/>
      <c r="J117" s="42"/>
      <c r="K117" s="42"/>
      <c r="L117" s="46"/>
      <c r="M117" s="223"/>
      <c r="N117" s="224"/>
      <c r="O117" s="87"/>
      <c r="P117" s="87"/>
      <c r="Q117" s="87"/>
      <c r="R117" s="87"/>
      <c r="S117" s="87"/>
      <c r="T117" s="88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157</v>
      </c>
      <c r="AU117" s="19" t="s">
        <v>85</v>
      </c>
    </row>
    <row r="118" s="2" customFormat="1" ht="16.5" customHeight="1">
      <c r="A118" s="40"/>
      <c r="B118" s="41"/>
      <c r="C118" s="271" t="s">
        <v>222</v>
      </c>
      <c r="D118" s="271" t="s">
        <v>250</v>
      </c>
      <c r="E118" s="272" t="s">
        <v>1480</v>
      </c>
      <c r="F118" s="273" t="s">
        <v>1481</v>
      </c>
      <c r="G118" s="274" t="s">
        <v>443</v>
      </c>
      <c r="H118" s="275">
        <v>400</v>
      </c>
      <c r="I118" s="276"/>
      <c r="J118" s="277">
        <f>ROUND(I118*H118,2)</f>
        <v>0</v>
      </c>
      <c r="K118" s="273" t="s">
        <v>19</v>
      </c>
      <c r="L118" s="278"/>
      <c r="M118" s="279" t="s">
        <v>19</v>
      </c>
      <c r="N118" s="280" t="s">
        <v>48</v>
      </c>
      <c r="O118" s="87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8" t="s">
        <v>804</v>
      </c>
      <c r="AT118" s="218" t="s">
        <v>250</v>
      </c>
      <c r="AU118" s="218" t="s">
        <v>85</v>
      </c>
      <c r="AY118" s="19" t="s">
        <v>148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9" t="s">
        <v>155</v>
      </c>
      <c r="BK118" s="219">
        <f>ROUND(I118*H118,2)</f>
        <v>0</v>
      </c>
      <c r="BL118" s="19" t="s">
        <v>804</v>
      </c>
      <c r="BM118" s="218" t="s">
        <v>1482</v>
      </c>
    </row>
    <row r="119" s="2" customFormat="1">
      <c r="A119" s="40"/>
      <c r="B119" s="41"/>
      <c r="C119" s="42"/>
      <c r="D119" s="220" t="s">
        <v>157</v>
      </c>
      <c r="E119" s="42"/>
      <c r="F119" s="221" t="s">
        <v>1481</v>
      </c>
      <c r="G119" s="42"/>
      <c r="H119" s="42"/>
      <c r="I119" s="222"/>
      <c r="J119" s="42"/>
      <c r="K119" s="42"/>
      <c r="L119" s="46"/>
      <c r="M119" s="223"/>
      <c r="N119" s="224"/>
      <c r="O119" s="87"/>
      <c r="P119" s="87"/>
      <c r="Q119" s="87"/>
      <c r="R119" s="87"/>
      <c r="S119" s="87"/>
      <c r="T119" s="88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157</v>
      </c>
      <c r="AU119" s="19" t="s">
        <v>85</v>
      </c>
    </row>
    <row r="120" s="2" customFormat="1" ht="16.5" customHeight="1">
      <c r="A120" s="40"/>
      <c r="B120" s="41"/>
      <c r="C120" s="207" t="s">
        <v>231</v>
      </c>
      <c r="D120" s="207" t="s">
        <v>150</v>
      </c>
      <c r="E120" s="208" t="s">
        <v>1483</v>
      </c>
      <c r="F120" s="209" t="s">
        <v>1484</v>
      </c>
      <c r="G120" s="210" t="s">
        <v>443</v>
      </c>
      <c r="H120" s="211">
        <v>370</v>
      </c>
      <c r="I120" s="212"/>
      <c r="J120" s="213">
        <f>ROUND(I120*H120,2)</f>
        <v>0</v>
      </c>
      <c r="K120" s="209" t="s">
        <v>19</v>
      </c>
      <c r="L120" s="46"/>
      <c r="M120" s="214" t="s">
        <v>19</v>
      </c>
      <c r="N120" s="215" t="s">
        <v>48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671</v>
      </c>
      <c r="AT120" s="218" t="s">
        <v>150</v>
      </c>
      <c r="AU120" s="218" t="s">
        <v>85</v>
      </c>
      <c r="AY120" s="19" t="s">
        <v>148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155</v>
      </c>
      <c r="BK120" s="219">
        <f>ROUND(I120*H120,2)</f>
        <v>0</v>
      </c>
      <c r="BL120" s="19" t="s">
        <v>671</v>
      </c>
      <c r="BM120" s="218" t="s">
        <v>1485</v>
      </c>
    </row>
    <row r="121" s="2" customFormat="1">
      <c r="A121" s="40"/>
      <c r="B121" s="41"/>
      <c r="C121" s="42"/>
      <c r="D121" s="220" t="s">
        <v>157</v>
      </c>
      <c r="E121" s="42"/>
      <c r="F121" s="221" t="s">
        <v>1484</v>
      </c>
      <c r="G121" s="42"/>
      <c r="H121" s="42"/>
      <c r="I121" s="222"/>
      <c r="J121" s="42"/>
      <c r="K121" s="42"/>
      <c r="L121" s="46"/>
      <c r="M121" s="223"/>
      <c r="N121" s="224"/>
      <c r="O121" s="87"/>
      <c r="P121" s="87"/>
      <c r="Q121" s="87"/>
      <c r="R121" s="87"/>
      <c r="S121" s="87"/>
      <c r="T121" s="88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157</v>
      </c>
      <c r="AU121" s="19" t="s">
        <v>85</v>
      </c>
    </row>
    <row r="122" s="2" customFormat="1" ht="16.5" customHeight="1">
      <c r="A122" s="40"/>
      <c r="B122" s="41"/>
      <c r="C122" s="271" t="s">
        <v>240</v>
      </c>
      <c r="D122" s="271" t="s">
        <v>250</v>
      </c>
      <c r="E122" s="272" t="s">
        <v>1486</v>
      </c>
      <c r="F122" s="273" t="s">
        <v>1487</v>
      </c>
      <c r="G122" s="274" t="s">
        <v>443</v>
      </c>
      <c r="H122" s="275">
        <v>370</v>
      </c>
      <c r="I122" s="276"/>
      <c r="J122" s="277">
        <f>ROUND(I122*H122,2)</f>
        <v>0</v>
      </c>
      <c r="K122" s="273" t="s">
        <v>19</v>
      </c>
      <c r="L122" s="278"/>
      <c r="M122" s="279" t="s">
        <v>19</v>
      </c>
      <c r="N122" s="280" t="s">
        <v>48</v>
      </c>
      <c r="O122" s="87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804</v>
      </c>
      <c r="AT122" s="218" t="s">
        <v>250</v>
      </c>
      <c r="AU122" s="218" t="s">
        <v>85</v>
      </c>
      <c r="AY122" s="19" t="s">
        <v>148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155</v>
      </c>
      <c r="BK122" s="219">
        <f>ROUND(I122*H122,2)</f>
        <v>0</v>
      </c>
      <c r="BL122" s="19" t="s">
        <v>804</v>
      </c>
      <c r="BM122" s="218" t="s">
        <v>1488</v>
      </c>
    </row>
    <row r="123" s="2" customFormat="1">
      <c r="A123" s="40"/>
      <c r="B123" s="41"/>
      <c r="C123" s="42"/>
      <c r="D123" s="220" t="s">
        <v>157</v>
      </c>
      <c r="E123" s="42"/>
      <c r="F123" s="221" t="s">
        <v>1487</v>
      </c>
      <c r="G123" s="42"/>
      <c r="H123" s="42"/>
      <c r="I123" s="222"/>
      <c r="J123" s="42"/>
      <c r="K123" s="42"/>
      <c r="L123" s="46"/>
      <c r="M123" s="223"/>
      <c r="N123" s="224"/>
      <c r="O123" s="87"/>
      <c r="P123" s="87"/>
      <c r="Q123" s="87"/>
      <c r="R123" s="87"/>
      <c r="S123" s="87"/>
      <c r="T123" s="88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157</v>
      </c>
      <c r="AU123" s="19" t="s">
        <v>85</v>
      </c>
    </row>
    <row r="124" s="2" customFormat="1" ht="16.5" customHeight="1">
      <c r="A124" s="40"/>
      <c r="B124" s="41"/>
      <c r="C124" s="207" t="s">
        <v>249</v>
      </c>
      <c r="D124" s="207" t="s">
        <v>150</v>
      </c>
      <c r="E124" s="208" t="s">
        <v>1489</v>
      </c>
      <c r="F124" s="209" t="s">
        <v>1490</v>
      </c>
      <c r="G124" s="210" t="s">
        <v>443</v>
      </c>
      <c r="H124" s="211">
        <v>17</v>
      </c>
      <c r="I124" s="212"/>
      <c r="J124" s="213">
        <f>ROUND(I124*H124,2)</f>
        <v>0</v>
      </c>
      <c r="K124" s="209" t="s">
        <v>19</v>
      </c>
      <c r="L124" s="46"/>
      <c r="M124" s="214" t="s">
        <v>19</v>
      </c>
      <c r="N124" s="215" t="s">
        <v>48</v>
      </c>
      <c r="O124" s="87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8" t="s">
        <v>671</v>
      </c>
      <c r="AT124" s="218" t="s">
        <v>150</v>
      </c>
      <c r="AU124" s="218" t="s">
        <v>85</v>
      </c>
      <c r="AY124" s="19" t="s">
        <v>148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9" t="s">
        <v>155</v>
      </c>
      <c r="BK124" s="219">
        <f>ROUND(I124*H124,2)</f>
        <v>0</v>
      </c>
      <c r="BL124" s="19" t="s">
        <v>671</v>
      </c>
      <c r="BM124" s="218" t="s">
        <v>1491</v>
      </c>
    </row>
    <row r="125" s="2" customFormat="1">
      <c r="A125" s="40"/>
      <c r="B125" s="41"/>
      <c r="C125" s="42"/>
      <c r="D125" s="220" t="s">
        <v>157</v>
      </c>
      <c r="E125" s="42"/>
      <c r="F125" s="221" t="s">
        <v>1490</v>
      </c>
      <c r="G125" s="42"/>
      <c r="H125" s="42"/>
      <c r="I125" s="222"/>
      <c r="J125" s="42"/>
      <c r="K125" s="42"/>
      <c r="L125" s="46"/>
      <c r="M125" s="223"/>
      <c r="N125" s="224"/>
      <c r="O125" s="87"/>
      <c r="P125" s="87"/>
      <c r="Q125" s="87"/>
      <c r="R125" s="87"/>
      <c r="S125" s="87"/>
      <c r="T125" s="88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157</v>
      </c>
      <c r="AU125" s="19" t="s">
        <v>85</v>
      </c>
    </row>
    <row r="126" s="2" customFormat="1" ht="16.5" customHeight="1">
      <c r="A126" s="40"/>
      <c r="B126" s="41"/>
      <c r="C126" s="271" t="s">
        <v>276</v>
      </c>
      <c r="D126" s="271" t="s">
        <v>250</v>
      </c>
      <c r="E126" s="272" t="s">
        <v>1492</v>
      </c>
      <c r="F126" s="273" t="s">
        <v>1493</v>
      </c>
      <c r="G126" s="274" t="s">
        <v>443</v>
      </c>
      <c r="H126" s="275">
        <v>17</v>
      </c>
      <c r="I126" s="276"/>
      <c r="J126" s="277">
        <f>ROUND(I126*H126,2)</f>
        <v>0</v>
      </c>
      <c r="K126" s="273" t="s">
        <v>19</v>
      </c>
      <c r="L126" s="278"/>
      <c r="M126" s="279" t="s">
        <v>19</v>
      </c>
      <c r="N126" s="280" t="s">
        <v>48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8" t="s">
        <v>804</v>
      </c>
      <c r="AT126" s="218" t="s">
        <v>250</v>
      </c>
      <c r="AU126" s="218" t="s">
        <v>85</v>
      </c>
      <c r="AY126" s="19" t="s">
        <v>148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155</v>
      </c>
      <c r="BK126" s="219">
        <f>ROUND(I126*H126,2)</f>
        <v>0</v>
      </c>
      <c r="BL126" s="19" t="s">
        <v>804</v>
      </c>
      <c r="BM126" s="218" t="s">
        <v>1494</v>
      </c>
    </row>
    <row r="127" s="2" customFormat="1">
      <c r="A127" s="40"/>
      <c r="B127" s="41"/>
      <c r="C127" s="42"/>
      <c r="D127" s="220" t="s">
        <v>157</v>
      </c>
      <c r="E127" s="42"/>
      <c r="F127" s="221" t="s">
        <v>1493</v>
      </c>
      <c r="G127" s="42"/>
      <c r="H127" s="42"/>
      <c r="I127" s="222"/>
      <c r="J127" s="42"/>
      <c r="K127" s="42"/>
      <c r="L127" s="46"/>
      <c r="M127" s="223"/>
      <c r="N127" s="224"/>
      <c r="O127" s="87"/>
      <c r="P127" s="87"/>
      <c r="Q127" s="87"/>
      <c r="R127" s="87"/>
      <c r="S127" s="87"/>
      <c r="T127" s="88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157</v>
      </c>
      <c r="AU127" s="19" t="s">
        <v>85</v>
      </c>
    </row>
    <row r="128" s="2" customFormat="1" ht="16.5" customHeight="1">
      <c r="A128" s="40"/>
      <c r="B128" s="41"/>
      <c r="C128" s="207" t="s">
        <v>284</v>
      </c>
      <c r="D128" s="207" t="s">
        <v>150</v>
      </c>
      <c r="E128" s="208" t="s">
        <v>1495</v>
      </c>
      <c r="F128" s="209" t="s">
        <v>1496</v>
      </c>
      <c r="G128" s="210" t="s">
        <v>443</v>
      </c>
      <c r="H128" s="211">
        <v>370</v>
      </c>
      <c r="I128" s="212"/>
      <c r="J128" s="213">
        <f>ROUND(I128*H128,2)</f>
        <v>0</v>
      </c>
      <c r="K128" s="209" t="s">
        <v>19</v>
      </c>
      <c r="L128" s="46"/>
      <c r="M128" s="214" t="s">
        <v>19</v>
      </c>
      <c r="N128" s="215" t="s">
        <v>48</v>
      </c>
      <c r="O128" s="87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8" t="s">
        <v>671</v>
      </c>
      <c r="AT128" s="218" t="s">
        <v>150</v>
      </c>
      <c r="AU128" s="218" t="s">
        <v>85</v>
      </c>
      <c r="AY128" s="19" t="s">
        <v>148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9" t="s">
        <v>155</v>
      </c>
      <c r="BK128" s="219">
        <f>ROUND(I128*H128,2)</f>
        <v>0</v>
      </c>
      <c r="BL128" s="19" t="s">
        <v>671</v>
      </c>
      <c r="BM128" s="218" t="s">
        <v>1497</v>
      </c>
    </row>
    <row r="129" s="2" customFormat="1">
      <c r="A129" s="40"/>
      <c r="B129" s="41"/>
      <c r="C129" s="42"/>
      <c r="D129" s="220" t="s">
        <v>157</v>
      </c>
      <c r="E129" s="42"/>
      <c r="F129" s="221" t="s">
        <v>1496</v>
      </c>
      <c r="G129" s="42"/>
      <c r="H129" s="42"/>
      <c r="I129" s="222"/>
      <c r="J129" s="42"/>
      <c r="K129" s="42"/>
      <c r="L129" s="46"/>
      <c r="M129" s="223"/>
      <c r="N129" s="224"/>
      <c r="O129" s="87"/>
      <c r="P129" s="87"/>
      <c r="Q129" s="87"/>
      <c r="R129" s="87"/>
      <c r="S129" s="87"/>
      <c r="T129" s="88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157</v>
      </c>
      <c r="AU129" s="19" t="s">
        <v>85</v>
      </c>
    </row>
    <row r="130" s="2" customFormat="1" ht="16.5" customHeight="1">
      <c r="A130" s="40"/>
      <c r="B130" s="41"/>
      <c r="C130" s="271" t="s">
        <v>291</v>
      </c>
      <c r="D130" s="271" t="s">
        <v>250</v>
      </c>
      <c r="E130" s="272" t="s">
        <v>1498</v>
      </c>
      <c r="F130" s="273" t="s">
        <v>1499</v>
      </c>
      <c r="G130" s="274" t="s">
        <v>443</v>
      </c>
      <c r="H130" s="275">
        <v>370</v>
      </c>
      <c r="I130" s="276"/>
      <c r="J130" s="277">
        <f>ROUND(I130*H130,2)</f>
        <v>0</v>
      </c>
      <c r="K130" s="273" t="s">
        <v>19</v>
      </c>
      <c r="L130" s="278"/>
      <c r="M130" s="279" t="s">
        <v>19</v>
      </c>
      <c r="N130" s="280" t="s">
        <v>48</v>
      </c>
      <c r="O130" s="87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8" t="s">
        <v>804</v>
      </c>
      <c r="AT130" s="218" t="s">
        <v>250</v>
      </c>
      <c r="AU130" s="218" t="s">
        <v>85</v>
      </c>
      <c r="AY130" s="19" t="s">
        <v>148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9" t="s">
        <v>155</v>
      </c>
      <c r="BK130" s="219">
        <f>ROUND(I130*H130,2)</f>
        <v>0</v>
      </c>
      <c r="BL130" s="19" t="s">
        <v>804</v>
      </c>
      <c r="BM130" s="218" t="s">
        <v>1500</v>
      </c>
    </row>
    <row r="131" s="2" customFormat="1">
      <c r="A131" s="40"/>
      <c r="B131" s="41"/>
      <c r="C131" s="42"/>
      <c r="D131" s="220" t="s">
        <v>157</v>
      </c>
      <c r="E131" s="42"/>
      <c r="F131" s="221" t="s">
        <v>1499</v>
      </c>
      <c r="G131" s="42"/>
      <c r="H131" s="42"/>
      <c r="I131" s="222"/>
      <c r="J131" s="42"/>
      <c r="K131" s="42"/>
      <c r="L131" s="46"/>
      <c r="M131" s="284"/>
      <c r="N131" s="285"/>
      <c r="O131" s="286"/>
      <c r="P131" s="286"/>
      <c r="Q131" s="286"/>
      <c r="R131" s="286"/>
      <c r="S131" s="286"/>
      <c r="T131" s="2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157</v>
      </c>
      <c r="AU131" s="19" t="s">
        <v>85</v>
      </c>
    </row>
    <row r="132" s="2" customFormat="1" ht="6.96" customHeight="1">
      <c r="A132" s="40"/>
      <c r="B132" s="62"/>
      <c r="C132" s="63"/>
      <c r="D132" s="63"/>
      <c r="E132" s="63"/>
      <c r="F132" s="63"/>
      <c r="G132" s="63"/>
      <c r="H132" s="63"/>
      <c r="I132" s="63"/>
      <c r="J132" s="63"/>
      <c r="K132" s="63"/>
      <c r="L132" s="46"/>
      <c r="M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</row>
  </sheetData>
  <sheetProtection sheet="1" autoFilter="0" formatColumns="0" formatRows="0" objects="1" scenarios="1" spinCount="100000" saltValue="I5mUaNiRDWn4n46ePzm3X4MPFHveFfyzU2rYvDJBOma8pspQ7eJVxYowobK76tgMo/tDPd0SMSYcZyO2xx39Kg==" hashValue="AmD7oi5Na3w8fnUwhFQNIyj4v9PaNE4+jFMWveyw/EnY00Tym3Gnw3tdqq3xZ7mAI92sK2DeuATPgP34EsjLxA==" algorithmName="SHA-512" password="CC35"/>
  <autoFilter ref="C82:K131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2_01/132251104"/>
    <hyperlink ref="F94" r:id="rId2" display="https://podminky.urs.cz/item/CS_URS_2022_01/162251102"/>
    <hyperlink ref="F101" r:id="rId3" display="https://podminky.urs.cz/item/CS_URS_2022_01/167151111"/>
    <hyperlink ref="F106" r:id="rId4" display="https://podminky.urs.cz/item/CS_URS_2022_01/17415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85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36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Mrlina, Vestec, Rožďalovice, zvýšení ochrany obcí výstavbou poldrů – poldr Mlýnec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112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1501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4. 4. 2022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27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30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26</v>
      </c>
      <c r="J20" s="139" t="s">
        <v>34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35</v>
      </c>
      <c r="F21" s="40"/>
      <c r="G21" s="40"/>
      <c r="H21" s="40"/>
      <c r="I21" s="135" t="s">
        <v>29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37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114</v>
      </c>
      <c r="F24" s="40"/>
      <c r="G24" s="40"/>
      <c r="H24" s="40"/>
      <c r="I24" s="135" t="s">
        <v>29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39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41</v>
      </c>
      <c r="E30" s="40"/>
      <c r="F30" s="40"/>
      <c r="G30" s="40"/>
      <c r="H30" s="40"/>
      <c r="I30" s="40"/>
      <c r="J30" s="147">
        <f>ROUND(J83,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43</v>
      </c>
      <c r="G32" s="40"/>
      <c r="H32" s="40"/>
      <c r="I32" s="148" t="s">
        <v>42</v>
      </c>
      <c r="J32" s="148" t="s">
        <v>44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49" t="s">
        <v>45</v>
      </c>
      <c r="E33" s="135" t="s">
        <v>46</v>
      </c>
      <c r="F33" s="150">
        <f>ROUND((SUM(BE83:BE247)),  2)</f>
        <v>0</v>
      </c>
      <c r="G33" s="40"/>
      <c r="H33" s="40"/>
      <c r="I33" s="151">
        <v>0.20999999999999999</v>
      </c>
      <c r="J33" s="150">
        <f>ROUND(((SUM(BE83:BE247))*I33),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47</v>
      </c>
      <c r="F34" s="150">
        <f>ROUND((SUM(BF83:BF247)),  2)</f>
        <v>0</v>
      </c>
      <c r="G34" s="40"/>
      <c r="H34" s="40"/>
      <c r="I34" s="151">
        <v>0.14999999999999999</v>
      </c>
      <c r="J34" s="150">
        <f>ROUND(((SUM(BF83:BF247))*I34),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5" t="s">
        <v>45</v>
      </c>
      <c r="E35" s="135" t="s">
        <v>48</v>
      </c>
      <c r="F35" s="150">
        <f>ROUND((SUM(BG83:BG247)),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5" t="s">
        <v>49</v>
      </c>
      <c r="F36" s="150">
        <f>ROUND((SUM(BH83:BH247)),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50</v>
      </c>
      <c r="F37" s="150">
        <f>ROUND((SUM(BI83:BI247)),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115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Mrlina, Vestec, Rožďalovice, zvýšení ochrany obcí výstavbou poldrů – poldr Mlýnec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6. - SO 06 - Vegetační úpravy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Mlýnec u Kopidlna, Kopidlno</v>
      </c>
      <c r="G52" s="42"/>
      <c r="H52" s="42"/>
      <c r="I52" s="34" t="s">
        <v>23</v>
      </c>
      <c r="J52" s="75" t="str">
        <f>IF(J12="","",J12)</f>
        <v>4. 4. 2022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Labe, státní podnik</v>
      </c>
      <c r="G54" s="42"/>
      <c r="H54" s="42"/>
      <c r="I54" s="34" t="s">
        <v>33</v>
      </c>
      <c r="J54" s="38" t="str">
        <f>E21</f>
        <v>Vodotika, a.s.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Katarína Petrášová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116</v>
      </c>
      <c r="D57" s="165"/>
      <c r="E57" s="165"/>
      <c r="F57" s="165"/>
      <c r="G57" s="165"/>
      <c r="H57" s="165"/>
      <c r="I57" s="165"/>
      <c r="J57" s="166" t="s">
        <v>117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73</v>
      </c>
      <c r="D59" s="42"/>
      <c r="E59" s="42"/>
      <c r="F59" s="42"/>
      <c r="G59" s="42"/>
      <c r="H59" s="42"/>
      <c r="I59" s="42"/>
      <c r="J59" s="105">
        <f>J83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118</v>
      </c>
    </row>
    <row r="60" s="9" customFormat="1" ht="24.96" customHeight="1">
      <c r="A60" s="9"/>
      <c r="B60" s="168"/>
      <c r="C60" s="169"/>
      <c r="D60" s="170" t="s">
        <v>119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120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127</v>
      </c>
      <c r="E62" s="177"/>
      <c r="F62" s="177"/>
      <c r="G62" s="177"/>
      <c r="H62" s="177"/>
      <c r="I62" s="177"/>
      <c r="J62" s="178">
        <f>J214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128</v>
      </c>
      <c r="E63" s="177"/>
      <c r="F63" s="177"/>
      <c r="G63" s="177"/>
      <c r="H63" s="177"/>
      <c r="I63" s="177"/>
      <c r="J63" s="178">
        <f>J244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7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133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3" t="str">
        <f>E7</f>
        <v>Mrlina, Vestec, Rožďalovice, zvýšení ochrany obcí výstavbou poldrů – poldr Mlýnec</v>
      </c>
      <c r="F73" s="34"/>
      <c r="G73" s="34"/>
      <c r="H73" s="34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112</v>
      </c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2" t="str">
        <f>E9</f>
        <v>6. - SO 06 - Vegetační úpravy</v>
      </c>
      <c r="F75" s="42"/>
      <c r="G75" s="42"/>
      <c r="H75" s="42"/>
      <c r="I75" s="42"/>
      <c r="J75" s="42"/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Mlýnec u Kopidlna, Kopidlno</v>
      </c>
      <c r="G77" s="42"/>
      <c r="H77" s="42"/>
      <c r="I77" s="34" t="s">
        <v>23</v>
      </c>
      <c r="J77" s="75" t="str">
        <f>IF(J12="","",J12)</f>
        <v>4. 4. 2022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Povodí Labe, státní podnik</v>
      </c>
      <c r="G79" s="42"/>
      <c r="H79" s="42"/>
      <c r="I79" s="34" t="s">
        <v>33</v>
      </c>
      <c r="J79" s="38" t="str">
        <f>E21</f>
        <v>Vodotika, a.s.</v>
      </c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5.65" customHeight="1">
      <c r="A80" s="40"/>
      <c r="B80" s="41"/>
      <c r="C80" s="34" t="s">
        <v>31</v>
      </c>
      <c r="D80" s="42"/>
      <c r="E80" s="42"/>
      <c r="F80" s="29" t="str">
        <f>IF(E18="","",E18)</f>
        <v>Vyplň údaj</v>
      </c>
      <c r="G80" s="42"/>
      <c r="H80" s="42"/>
      <c r="I80" s="34" t="s">
        <v>37</v>
      </c>
      <c r="J80" s="38" t="str">
        <f>E24</f>
        <v>Ing. Katarína Petrášová</v>
      </c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80"/>
      <c r="B82" s="181"/>
      <c r="C82" s="182" t="s">
        <v>134</v>
      </c>
      <c r="D82" s="183" t="s">
        <v>60</v>
      </c>
      <c r="E82" s="183" t="s">
        <v>56</v>
      </c>
      <c r="F82" s="183" t="s">
        <v>57</v>
      </c>
      <c r="G82" s="183" t="s">
        <v>135</v>
      </c>
      <c r="H82" s="183" t="s">
        <v>136</v>
      </c>
      <c r="I82" s="183" t="s">
        <v>137</v>
      </c>
      <c r="J82" s="183" t="s">
        <v>117</v>
      </c>
      <c r="K82" s="184" t="s">
        <v>138</v>
      </c>
      <c r="L82" s="185"/>
      <c r="M82" s="95" t="s">
        <v>19</v>
      </c>
      <c r="N82" s="96" t="s">
        <v>45</v>
      </c>
      <c r="O82" s="96" t="s">
        <v>139</v>
      </c>
      <c r="P82" s="96" t="s">
        <v>140</v>
      </c>
      <c r="Q82" s="96" t="s">
        <v>141</v>
      </c>
      <c r="R82" s="96" t="s">
        <v>142</v>
      </c>
      <c r="S82" s="96" t="s">
        <v>143</v>
      </c>
      <c r="T82" s="97" t="s">
        <v>144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40"/>
      <c r="B83" s="41"/>
      <c r="C83" s="102" t="s">
        <v>145</v>
      </c>
      <c r="D83" s="42"/>
      <c r="E83" s="42"/>
      <c r="F83" s="42"/>
      <c r="G83" s="42"/>
      <c r="H83" s="42"/>
      <c r="I83" s="42"/>
      <c r="J83" s="186">
        <f>BK83</f>
        <v>0</v>
      </c>
      <c r="K83" s="42"/>
      <c r="L83" s="46"/>
      <c r="M83" s="98"/>
      <c r="N83" s="187"/>
      <c r="O83" s="99"/>
      <c r="P83" s="188">
        <f>P84</f>
        <v>0</v>
      </c>
      <c r="Q83" s="99"/>
      <c r="R83" s="188">
        <f>R84</f>
        <v>2.3490409999999997</v>
      </c>
      <c r="S83" s="99"/>
      <c r="T83" s="189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74</v>
      </c>
      <c r="AU83" s="19" t="s">
        <v>118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74</v>
      </c>
      <c r="E84" s="194" t="s">
        <v>146</v>
      </c>
      <c r="F84" s="194" t="s">
        <v>147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P85+P214+P244</f>
        <v>0</v>
      </c>
      <c r="Q84" s="199"/>
      <c r="R84" s="200">
        <f>R85+R214+R244</f>
        <v>2.3490409999999997</v>
      </c>
      <c r="S84" s="199"/>
      <c r="T84" s="201">
        <f>T85+T214+T244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83</v>
      </c>
      <c r="AT84" s="203" t="s">
        <v>74</v>
      </c>
      <c r="AU84" s="203" t="s">
        <v>75</v>
      </c>
      <c r="AY84" s="202" t="s">
        <v>148</v>
      </c>
      <c r="BK84" s="204">
        <f>BK85+BK214+BK244</f>
        <v>0</v>
      </c>
    </row>
    <row r="85" s="12" customFormat="1" ht="22.8" customHeight="1">
      <c r="A85" s="12"/>
      <c r="B85" s="191"/>
      <c r="C85" s="192"/>
      <c r="D85" s="193" t="s">
        <v>74</v>
      </c>
      <c r="E85" s="205" t="s">
        <v>83</v>
      </c>
      <c r="F85" s="205" t="s">
        <v>149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SUM(P86:P213)</f>
        <v>0</v>
      </c>
      <c r="Q85" s="199"/>
      <c r="R85" s="200">
        <f>SUM(R86:R213)</f>
        <v>2.3490409999999997</v>
      </c>
      <c r="S85" s="199"/>
      <c r="T85" s="201">
        <f>SUM(T86:T213)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83</v>
      </c>
      <c r="AT85" s="203" t="s">
        <v>74</v>
      </c>
      <c r="AU85" s="203" t="s">
        <v>83</v>
      </c>
      <c r="AY85" s="202" t="s">
        <v>148</v>
      </c>
      <c r="BK85" s="204">
        <f>SUM(BK86:BK213)</f>
        <v>0</v>
      </c>
    </row>
    <row r="86" s="2" customFormat="1" ht="24.15" customHeight="1">
      <c r="A86" s="40"/>
      <c r="B86" s="41"/>
      <c r="C86" s="207" t="s">
        <v>83</v>
      </c>
      <c r="D86" s="207" t="s">
        <v>150</v>
      </c>
      <c r="E86" s="208" t="s">
        <v>1502</v>
      </c>
      <c r="F86" s="209" t="s">
        <v>1503</v>
      </c>
      <c r="G86" s="210" t="s">
        <v>153</v>
      </c>
      <c r="H86" s="211">
        <v>18300</v>
      </c>
      <c r="I86" s="212"/>
      <c r="J86" s="213">
        <f>ROUND(I86*H86,2)</f>
        <v>0</v>
      </c>
      <c r="K86" s="209" t="s">
        <v>154</v>
      </c>
      <c r="L86" s="46"/>
      <c r="M86" s="214" t="s">
        <v>19</v>
      </c>
      <c r="N86" s="215" t="s">
        <v>48</v>
      </c>
      <c r="O86" s="87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8" t="s">
        <v>155</v>
      </c>
      <c r="AT86" s="218" t="s">
        <v>150</v>
      </c>
      <c r="AU86" s="218" t="s">
        <v>85</v>
      </c>
      <c r="AY86" s="19" t="s">
        <v>148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9" t="s">
        <v>155</v>
      </c>
      <c r="BK86" s="219">
        <f>ROUND(I86*H86,2)</f>
        <v>0</v>
      </c>
      <c r="BL86" s="19" t="s">
        <v>155</v>
      </c>
      <c r="BM86" s="218" t="s">
        <v>1504</v>
      </c>
    </row>
    <row r="87" s="2" customFormat="1">
      <c r="A87" s="40"/>
      <c r="B87" s="41"/>
      <c r="C87" s="42"/>
      <c r="D87" s="220" t="s">
        <v>157</v>
      </c>
      <c r="E87" s="42"/>
      <c r="F87" s="221" t="s">
        <v>1505</v>
      </c>
      <c r="G87" s="42"/>
      <c r="H87" s="42"/>
      <c r="I87" s="222"/>
      <c r="J87" s="42"/>
      <c r="K87" s="42"/>
      <c r="L87" s="46"/>
      <c r="M87" s="223"/>
      <c r="N87" s="224"/>
      <c r="O87" s="87"/>
      <c r="P87" s="87"/>
      <c r="Q87" s="87"/>
      <c r="R87" s="87"/>
      <c r="S87" s="87"/>
      <c r="T87" s="88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157</v>
      </c>
      <c r="AU87" s="19" t="s">
        <v>85</v>
      </c>
    </row>
    <row r="88" s="2" customFormat="1">
      <c r="A88" s="40"/>
      <c r="B88" s="41"/>
      <c r="C88" s="42"/>
      <c r="D88" s="225" t="s">
        <v>159</v>
      </c>
      <c r="E88" s="42"/>
      <c r="F88" s="226" t="s">
        <v>1506</v>
      </c>
      <c r="G88" s="42"/>
      <c r="H88" s="42"/>
      <c r="I88" s="222"/>
      <c r="J88" s="42"/>
      <c r="K88" s="42"/>
      <c r="L88" s="46"/>
      <c r="M88" s="223"/>
      <c r="N88" s="224"/>
      <c r="O88" s="87"/>
      <c r="P88" s="87"/>
      <c r="Q88" s="87"/>
      <c r="R88" s="87"/>
      <c r="S88" s="87"/>
      <c r="T88" s="88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159</v>
      </c>
      <c r="AU88" s="19" t="s">
        <v>85</v>
      </c>
    </row>
    <row r="89" s="15" customFormat="1">
      <c r="A89" s="15"/>
      <c r="B89" s="250"/>
      <c r="C89" s="251"/>
      <c r="D89" s="220" t="s">
        <v>161</v>
      </c>
      <c r="E89" s="252" t="s">
        <v>19</v>
      </c>
      <c r="F89" s="253" t="s">
        <v>1507</v>
      </c>
      <c r="G89" s="251"/>
      <c r="H89" s="252" t="s">
        <v>19</v>
      </c>
      <c r="I89" s="254"/>
      <c r="J89" s="251"/>
      <c r="K89" s="251"/>
      <c r="L89" s="255"/>
      <c r="M89" s="256"/>
      <c r="N89" s="257"/>
      <c r="O89" s="257"/>
      <c r="P89" s="257"/>
      <c r="Q89" s="257"/>
      <c r="R89" s="257"/>
      <c r="S89" s="257"/>
      <c r="T89" s="258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59" t="s">
        <v>161</v>
      </c>
      <c r="AU89" s="259" t="s">
        <v>85</v>
      </c>
      <c r="AV89" s="15" t="s">
        <v>83</v>
      </c>
      <c r="AW89" s="15" t="s">
        <v>36</v>
      </c>
      <c r="AX89" s="15" t="s">
        <v>75</v>
      </c>
      <c r="AY89" s="259" t="s">
        <v>148</v>
      </c>
    </row>
    <row r="90" s="15" customFormat="1">
      <c r="A90" s="15"/>
      <c r="B90" s="250"/>
      <c r="C90" s="251"/>
      <c r="D90" s="220" t="s">
        <v>161</v>
      </c>
      <c r="E90" s="252" t="s">
        <v>19</v>
      </c>
      <c r="F90" s="253" t="s">
        <v>1508</v>
      </c>
      <c r="G90" s="251"/>
      <c r="H90" s="252" t="s">
        <v>19</v>
      </c>
      <c r="I90" s="254"/>
      <c r="J90" s="251"/>
      <c r="K90" s="251"/>
      <c r="L90" s="255"/>
      <c r="M90" s="256"/>
      <c r="N90" s="257"/>
      <c r="O90" s="257"/>
      <c r="P90" s="257"/>
      <c r="Q90" s="257"/>
      <c r="R90" s="257"/>
      <c r="S90" s="257"/>
      <c r="T90" s="258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9" t="s">
        <v>161</v>
      </c>
      <c r="AU90" s="259" t="s">
        <v>85</v>
      </c>
      <c r="AV90" s="15" t="s">
        <v>83</v>
      </c>
      <c r="AW90" s="15" t="s">
        <v>36</v>
      </c>
      <c r="AX90" s="15" t="s">
        <v>75</v>
      </c>
      <c r="AY90" s="259" t="s">
        <v>148</v>
      </c>
    </row>
    <row r="91" s="13" customFormat="1">
      <c r="A91" s="13"/>
      <c r="B91" s="227"/>
      <c r="C91" s="228"/>
      <c r="D91" s="220" t="s">
        <v>161</v>
      </c>
      <c r="E91" s="229" t="s">
        <v>19</v>
      </c>
      <c r="F91" s="230" t="s">
        <v>1509</v>
      </c>
      <c r="G91" s="228"/>
      <c r="H91" s="231">
        <v>6645</v>
      </c>
      <c r="I91" s="232"/>
      <c r="J91" s="228"/>
      <c r="K91" s="228"/>
      <c r="L91" s="233"/>
      <c r="M91" s="234"/>
      <c r="N91" s="235"/>
      <c r="O91" s="235"/>
      <c r="P91" s="235"/>
      <c r="Q91" s="235"/>
      <c r="R91" s="235"/>
      <c r="S91" s="235"/>
      <c r="T91" s="236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7" t="s">
        <v>161</v>
      </c>
      <c r="AU91" s="237" t="s">
        <v>85</v>
      </c>
      <c r="AV91" s="13" t="s">
        <v>85</v>
      </c>
      <c r="AW91" s="13" t="s">
        <v>36</v>
      </c>
      <c r="AX91" s="13" t="s">
        <v>75</v>
      </c>
      <c r="AY91" s="237" t="s">
        <v>148</v>
      </c>
    </row>
    <row r="92" s="15" customFormat="1">
      <c r="A92" s="15"/>
      <c r="B92" s="250"/>
      <c r="C92" s="251"/>
      <c r="D92" s="220" t="s">
        <v>161</v>
      </c>
      <c r="E92" s="252" t="s">
        <v>19</v>
      </c>
      <c r="F92" s="253" t="s">
        <v>1510</v>
      </c>
      <c r="G92" s="251"/>
      <c r="H92" s="252" t="s">
        <v>19</v>
      </c>
      <c r="I92" s="254"/>
      <c r="J92" s="251"/>
      <c r="K92" s="251"/>
      <c r="L92" s="255"/>
      <c r="M92" s="256"/>
      <c r="N92" s="257"/>
      <c r="O92" s="257"/>
      <c r="P92" s="257"/>
      <c r="Q92" s="257"/>
      <c r="R92" s="257"/>
      <c r="S92" s="257"/>
      <c r="T92" s="258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9" t="s">
        <v>161</v>
      </c>
      <c r="AU92" s="259" t="s">
        <v>85</v>
      </c>
      <c r="AV92" s="15" t="s">
        <v>83</v>
      </c>
      <c r="AW92" s="15" t="s">
        <v>36</v>
      </c>
      <c r="AX92" s="15" t="s">
        <v>75</v>
      </c>
      <c r="AY92" s="259" t="s">
        <v>148</v>
      </c>
    </row>
    <row r="93" s="13" customFormat="1">
      <c r="A93" s="13"/>
      <c r="B93" s="227"/>
      <c r="C93" s="228"/>
      <c r="D93" s="220" t="s">
        <v>161</v>
      </c>
      <c r="E93" s="229" t="s">
        <v>19</v>
      </c>
      <c r="F93" s="230" t="s">
        <v>1511</v>
      </c>
      <c r="G93" s="228"/>
      <c r="H93" s="231">
        <v>5855</v>
      </c>
      <c r="I93" s="232"/>
      <c r="J93" s="228"/>
      <c r="K93" s="228"/>
      <c r="L93" s="233"/>
      <c r="M93" s="234"/>
      <c r="N93" s="235"/>
      <c r="O93" s="235"/>
      <c r="P93" s="235"/>
      <c r="Q93" s="235"/>
      <c r="R93" s="235"/>
      <c r="S93" s="235"/>
      <c r="T93" s="23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7" t="s">
        <v>161</v>
      </c>
      <c r="AU93" s="237" t="s">
        <v>85</v>
      </c>
      <c r="AV93" s="13" t="s">
        <v>85</v>
      </c>
      <c r="AW93" s="13" t="s">
        <v>36</v>
      </c>
      <c r="AX93" s="13" t="s">
        <v>75</v>
      </c>
      <c r="AY93" s="237" t="s">
        <v>148</v>
      </c>
    </row>
    <row r="94" s="16" customFormat="1">
      <c r="A94" s="16"/>
      <c r="B94" s="260"/>
      <c r="C94" s="261"/>
      <c r="D94" s="220" t="s">
        <v>161</v>
      </c>
      <c r="E94" s="262" t="s">
        <v>19</v>
      </c>
      <c r="F94" s="263" t="s">
        <v>214</v>
      </c>
      <c r="G94" s="261"/>
      <c r="H94" s="264">
        <v>12500</v>
      </c>
      <c r="I94" s="265"/>
      <c r="J94" s="261"/>
      <c r="K94" s="261"/>
      <c r="L94" s="266"/>
      <c r="M94" s="267"/>
      <c r="N94" s="268"/>
      <c r="O94" s="268"/>
      <c r="P94" s="268"/>
      <c r="Q94" s="268"/>
      <c r="R94" s="268"/>
      <c r="S94" s="268"/>
      <c r="T94" s="269"/>
      <c r="U94" s="1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T94" s="270" t="s">
        <v>161</v>
      </c>
      <c r="AU94" s="270" t="s">
        <v>85</v>
      </c>
      <c r="AV94" s="16" t="s">
        <v>171</v>
      </c>
      <c r="AW94" s="16" t="s">
        <v>36</v>
      </c>
      <c r="AX94" s="16" t="s">
        <v>75</v>
      </c>
      <c r="AY94" s="270" t="s">
        <v>148</v>
      </c>
    </row>
    <row r="95" s="15" customFormat="1">
      <c r="A95" s="15"/>
      <c r="B95" s="250"/>
      <c r="C95" s="251"/>
      <c r="D95" s="220" t="s">
        <v>161</v>
      </c>
      <c r="E95" s="252" t="s">
        <v>19</v>
      </c>
      <c r="F95" s="253" t="s">
        <v>1512</v>
      </c>
      <c r="G95" s="251"/>
      <c r="H95" s="252" t="s">
        <v>19</v>
      </c>
      <c r="I95" s="254"/>
      <c r="J95" s="251"/>
      <c r="K95" s="251"/>
      <c r="L95" s="255"/>
      <c r="M95" s="256"/>
      <c r="N95" s="257"/>
      <c r="O95" s="257"/>
      <c r="P95" s="257"/>
      <c r="Q95" s="257"/>
      <c r="R95" s="257"/>
      <c r="S95" s="257"/>
      <c r="T95" s="258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9" t="s">
        <v>161</v>
      </c>
      <c r="AU95" s="259" t="s">
        <v>85</v>
      </c>
      <c r="AV95" s="15" t="s">
        <v>83</v>
      </c>
      <c r="AW95" s="15" t="s">
        <v>36</v>
      </c>
      <c r="AX95" s="15" t="s">
        <v>75</v>
      </c>
      <c r="AY95" s="259" t="s">
        <v>148</v>
      </c>
    </row>
    <row r="96" s="13" customFormat="1">
      <c r="A96" s="13"/>
      <c r="B96" s="227"/>
      <c r="C96" s="228"/>
      <c r="D96" s="220" t="s">
        <v>161</v>
      </c>
      <c r="E96" s="229" t="s">
        <v>19</v>
      </c>
      <c r="F96" s="230" t="s">
        <v>1513</v>
      </c>
      <c r="G96" s="228"/>
      <c r="H96" s="231">
        <v>5800</v>
      </c>
      <c r="I96" s="232"/>
      <c r="J96" s="228"/>
      <c r="K96" s="228"/>
      <c r="L96" s="233"/>
      <c r="M96" s="234"/>
      <c r="N96" s="235"/>
      <c r="O96" s="235"/>
      <c r="P96" s="235"/>
      <c r="Q96" s="235"/>
      <c r="R96" s="235"/>
      <c r="S96" s="235"/>
      <c r="T96" s="23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7" t="s">
        <v>161</v>
      </c>
      <c r="AU96" s="237" t="s">
        <v>85</v>
      </c>
      <c r="AV96" s="13" t="s">
        <v>85</v>
      </c>
      <c r="AW96" s="13" t="s">
        <v>36</v>
      </c>
      <c r="AX96" s="13" t="s">
        <v>75</v>
      </c>
      <c r="AY96" s="237" t="s">
        <v>148</v>
      </c>
    </row>
    <row r="97" s="14" customFormat="1">
      <c r="A97" s="14"/>
      <c r="B97" s="239"/>
      <c r="C97" s="240"/>
      <c r="D97" s="220" t="s">
        <v>161</v>
      </c>
      <c r="E97" s="241" t="s">
        <v>19</v>
      </c>
      <c r="F97" s="242" t="s">
        <v>181</v>
      </c>
      <c r="G97" s="240"/>
      <c r="H97" s="243">
        <v>18300</v>
      </c>
      <c r="I97" s="244"/>
      <c r="J97" s="240"/>
      <c r="K97" s="240"/>
      <c r="L97" s="245"/>
      <c r="M97" s="246"/>
      <c r="N97" s="247"/>
      <c r="O97" s="247"/>
      <c r="P97" s="247"/>
      <c r="Q97" s="247"/>
      <c r="R97" s="247"/>
      <c r="S97" s="247"/>
      <c r="T97" s="248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9" t="s">
        <v>161</v>
      </c>
      <c r="AU97" s="249" t="s">
        <v>85</v>
      </c>
      <c r="AV97" s="14" t="s">
        <v>155</v>
      </c>
      <c r="AW97" s="14" t="s">
        <v>36</v>
      </c>
      <c r="AX97" s="14" t="s">
        <v>83</v>
      </c>
      <c r="AY97" s="249" t="s">
        <v>148</v>
      </c>
    </row>
    <row r="98" s="2" customFormat="1" ht="16.5" customHeight="1">
      <c r="A98" s="40"/>
      <c r="B98" s="41"/>
      <c r="C98" s="207" t="s">
        <v>85</v>
      </c>
      <c r="D98" s="207" t="s">
        <v>150</v>
      </c>
      <c r="E98" s="208" t="s">
        <v>1514</v>
      </c>
      <c r="F98" s="209" t="s">
        <v>1515</v>
      </c>
      <c r="G98" s="210" t="s">
        <v>174</v>
      </c>
      <c r="H98" s="211">
        <v>510.30000000000001</v>
      </c>
      <c r="I98" s="212"/>
      <c r="J98" s="213">
        <f>ROUND(I98*H98,2)</f>
        <v>0</v>
      </c>
      <c r="K98" s="209" t="s">
        <v>19</v>
      </c>
      <c r="L98" s="46"/>
      <c r="M98" s="214" t="s">
        <v>19</v>
      </c>
      <c r="N98" s="215" t="s">
        <v>48</v>
      </c>
      <c r="O98" s="87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8" t="s">
        <v>155</v>
      </c>
      <c r="AT98" s="218" t="s">
        <v>150</v>
      </c>
      <c r="AU98" s="218" t="s">
        <v>85</v>
      </c>
      <c r="AY98" s="19" t="s">
        <v>148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155</v>
      </c>
      <c r="BK98" s="219">
        <f>ROUND(I98*H98,2)</f>
        <v>0</v>
      </c>
      <c r="BL98" s="19" t="s">
        <v>155</v>
      </c>
      <c r="BM98" s="218" t="s">
        <v>1516</v>
      </c>
    </row>
    <row r="99" s="2" customFormat="1">
      <c r="A99" s="40"/>
      <c r="B99" s="41"/>
      <c r="C99" s="42"/>
      <c r="D99" s="220" t="s">
        <v>157</v>
      </c>
      <c r="E99" s="42"/>
      <c r="F99" s="221" t="s">
        <v>1517</v>
      </c>
      <c r="G99" s="42"/>
      <c r="H99" s="42"/>
      <c r="I99" s="222"/>
      <c r="J99" s="42"/>
      <c r="K99" s="42"/>
      <c r="L99" s="46"/>
      <c r="M99" s="223"/>
      <c r="N99" s="224"/>
      <c r="O99" s="87"/>
      <c r="P99" s="87"/>
      <c r="Q99" s="87"/>
      <c r="R99" s="87"/>
      <c r="S99" s="87"/>
      <c r="T99" s="88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157</v>
      </c>
      <c r="AU99" s="19" t="s">
        <v>85</v>
      </c>
    </row>
    <row r="100" s="15" customFormat="1">
      <c r="A100" s="15"/>
      <c r="B100" s="250"/>
      <c r="C100" s="251"/>
      <c r="D100" s="220" t="s">
        <v>161</v>
      </c>
      <c r="E100" s="252" t="s">
        <v>19</v>
      </c>
      <c r="F100" s="253" t="s">
        <v>1518</v>
      </c>
      <c r="G100" s="251"/>
      <c r="H100" s="252" t="s">
        <v>19</v>
      </c>
      <c r="I100" s="254"/>
      <c r="J100" s="251"/>
      <c r="K100" s="251"/>
      <c r="L100" s="255"/>
      <c r="M100" s="256"/>
      <c r="N100" s="257"/>
      <c r="O100" s="257"/>
      <c r="P100" s="257"/>
      <c r="Q100" s="257"/>
      <c r="R100" s="257"/>
      <c r="S100" s="257"/>
      <c r="T100" s="258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9" t="s">
        <v>161</v>
      </c>
      <c r="AU100" s="259" t="s">
        <v>85</v>
      </c>
      <c r="AV100" s="15" t="s">
        <v>83</v>
      </c>
      <c r="AW100" s="15" t="s">
        <v>36</v>
      </c>
      <c r="AX100" s="15" t="s">
        <v>75</v>
      </c>
      <c r="AY100" s="259" t="s">
        <v>148</v>
      </c>
    </row>
    <row r="101" s="15" customFormat="1">
      <c r="A101" s="15"/>
      <c r="B101" s="250"/>
      <c r="C101" s="251"/>
      <c r="D101" s="220" t="s">
        <v>161</v>
      </c>
      <c r="E101" s="252" t="s">
        <v>19</v>
      </c>
      <c r="F101" s="253" t="s">
        <v>1519</v>
      </c>
      <c r="G101" s="251"/>
      <c r="H101" s="252" t="s">
        <v>19</v>
      </c>
      <c r="I101" s="254"/>
      <c r="J101" s="251"/>
      <c r="K101" s="251"/>
      <c r="L101" s="255"/>
      <c r="M101" s="256"/>
      <c r="N101" s="257"/>
      <c r="O101" s="257"/>
      <c r="P101" s="257"/>
      <c r="Q101" s="257"/>
      <c r="R101" s="257"/>
      <c r="S101" s="257"/>
      <c r="T101" s="258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9" t="s">
        <v>161</v>
      </c>
      <c r="AU101" s="259" t="s">
        <v>85</v>
      </c>
      <c r="AV101" s="15" t="s">
        <v>83</v>
      </c>
      <c r="AW101" s="15" t="s">
        <v>36</v>
      </c>
      <c r="AX101" s="15" t="s">
        <v>75</v>
      </c>
      <c r="AY101" s="259" t="s">
        <v>148</v>
      </c>
    </row>
    <row r="102" s="13" customFormat="1">
      <c r="A102" s="13"/>
      <c r="B102" s="227"/>
      <c r="C102" s="228"/>
      <c r="D102" s="220" t="s">
        <v>161</v>
      </c>
      <c r="E102" s="229" t="s">
        <v>19</v>
      </c>
      <c r="F102" s="230" t="s">
        <v>1520</v>
      </c>
      <c r="G102" s="228"/>
      <c r="H102" s="231">
        <v>366</v>
      </c>
      <c r="I102" s="232"/>
      <c r="J102" s="228"/>
      <c r="K102" s="228"/>
      <c r="L102" s="233"/>
      <c r="M102" s="234"/>
      <c r="N102" s="235"/>
      <c r="O102" s="235"/>
      <c r="P102" s="235"/>
      <c r="Q102" s="235"/>
      <c r="R102" s="235"/>
      <c r="S102" s="235"/>
      <c r="T102" s="23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7" t="s">
        <v>161</v>
      </c>
      <c r="AU102" s="237" t="s">
        <v>85</v>
      </c>
      <c r="AV102" s="13" t="s">
        <v>85</v>
      </c>
      <c r="AW102" s="13" t="s">
        <v>36</v>
      </c>
      <c r="AX102" s="13" t="s">
        <v>75</v>
      </c>
      <c r="AY102" s="237" t="s">
        <v>148</v>
      </c>
    </row>
    <row r="103" s="15" customFormat="1">
      <c r="A103" s="15"/>
      <c r="B103" s="250"/>
      <c r="C103" s="251"/>
      <c r="D103" s="220" t="s">
        <v>161</v>
      </c>
      <c r="E103" s="252" t="s">
        <v>19</v>
      </c>
      <c r="F103" s="253" t="s">
        <v>1521</v>
      </c>
      <c r="G103" s="251"/>
      <c r="H103" s="252" t="s">
        <v>19</v>
      </c>
      <c r="I103" s="254"/>
      <c r="J103" s="251"/>
      <c r="K103" s="251"/>
      <c r="L103" s="255"/>
      <c r="M103" s="256"/>
      <c r="N103" s="257"/>
      <c r="O103" s="257"/>
      <c r="P103" s="257"/>
      <c r="Q103" s="257"/>
      <c r="R103" s="257"/>
      <c r="S103" s="257"/>
      <c r="T103" s="258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9" t="s">
        <v>161</v>
      </c>
      <c r="AU103" s="259" t="s">
        <v>85</v>
      </c>
      <c r="AV103" s="15" t="s">
        <v>83</v>
      </c>
      <c r="AW103" s="15" t="s">
        <v>36</v>
      </c>
      <c r="AX103" s="15" t="s">
        <v>75</v>
      </c>
      <c r="AY103" s="259" t="s">
        <v>148</v>
      </c>
    </row>
    <row r="104" s="15" customFormat="1">
      <c r="A104" s="15"/>
      <c r="B104" s="250"/>
      <c r="C104" s="251"/>
      <c r="D104" s="220" t="s">
        <v>161</v>
      </c>
      <c r="E104" s="252" t="s">
        <v>19</v>
      </c>
      <c r="F104" s="253" t="s">
        <v>1522</v>
      </c>
      <c r="G104" s="251"/>
      <c r="H104" s="252" t="s">
        <v>19</v>
      </c>
      <c r="I104" s="254"/>
      <c r="J104" s="251"/>
      <c r="K104" s="251"/>
      <c r="L104" s="255"/>
      <c r="M104" s="256"/>
      <c r="N104" s="257"/>
      <c r="O104" s="257"/>
      <c r="P104" s="257"/>
      <c r="Q104" s="257"/>
      <c r="R104" s="257"/>
      <c r="S104" s="257"/>
      <c r="T104" s="258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9" t="s">
        <v>161</v>
      </c>
      <c r="AU104" s="259" t="s">
        <v>85</v>
      </c>
      <c r="AV104" s="15" t="s">
        <v>83</v>
      </c>
      <c r="AW104" s="15" t="s">
        <v>36</v>
      </c>
      <c r="AX104" s="15" t="s">
        <v>75</v>
      </c>
      <c r="AY104" s="259" t="s">
        <v>148</v>
      </c>
    </row>
    <row r="105" s="13" customFormat="1">
      <c r="A105" s="13"/>
      <c r="B105" s="227"/>
      <c r="C105" s="228"/>
      <c r="D105" s="220" t="s">
        <v>161</v>
      </c>
      <c r="E105" s="229" t="s">
        <v>19</v>
      </c>
      <c r="F105" s="230" t="s">
        <v>1523</v>
      </c>
      <c r="G105" s="228"/>
      <c r="H105" s="231">
        <v>109.2</v>
      </c>
      <c r="I105" s="232"/>
      <c r="J105" s="228"/>
      <c r="K105" s="228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161</v>
      </c>
      <c r="AU105" s="237" t="s">
        <v>85</v>
      </c>
      <c r="AV105" s="13" t="s">
        <v>85</v>
      </c>
      <c r="AW105" s="13" t="s">
        <v>36</v>
      </c>
      <c r="AX105" s="13" t="s">
        <v>75</v>
      </c>
      <c r="AY105" s="237" t="s">
        <v>148</v>
      </c>
    </row>
    <row r="106" s="15" customFormat="1">
      <c r="A106" s="15"/>
      <c r="B106" s="250"/>
      <c r="C106" s="251"/>
      <c r="D106" s="220" t="s">
        <v>161</v>
      </c>
      <c r="E106" s="252" t="s">
        <v>19</v>
      </c>
      <c r="F106" s="253" t="s">
        <v>1524</v>
      </c>
      <c r="G106" s="251"/>
      <c r="H106" s="252" t="s">
        <v>19</v>
      </c>
      <c r="I106" s="254"/>
      <c r="J106" s="251"/>
      <c r="K106" s="251"/>
      <c r="L106" s="255"/>
      <c r="M106" s="256"/>
      <c r="N106" s="257"/>
      <c r="O106" s="257"/>
      <c r="P106" s="257"/>
      <c r="Q106" s="257"/>
      <c r="R106" s="257"/>
      <c r="S106" s="257"/>
      <c r="T106" s="258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9" t="s">
        <v>161</v>
      </c>
      <c r="AU106" s="259" t="s">
        <v>85</v>
      </c>
      <c r="AV106" s="15" t="s">
        <v>83</v>
      </c>
      <c r="AW106" s="15" t="s">
        <v>36</v>
      </c>
      <c r="AX106" s="15" t="s">
        <v>75</v>
      </c>
      <c r="AY106" s="259" t="s">
        <v>148</v>
      </c>
    </row>
    <row r="107" s="13" customFormat="1">
      <c r="A107" s="13"/>
      <c r="B107" s="227"/>
      <c r="C107" s="228"/>
      <c r="D107" s="220" t="s">
        <v>161</v>
      </c>
      <c r="E107" s="229" t="s">
        <v>19</v>
      </c>
      <c r="F107" s="230" t="s">
        <v>1525</v>
      </c>
      <c r="G107" s="228"/>
      <c r="H107" s="231">
        <v>29.100000000000001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161</v>
      </c>
      <c r="AU107" s="237" t="s">
        <v>85</v>
      </c>
      <c r="AV107" s="13" t="s">
        <v>85</v>
      </c>
      <c r="AW107" s="13" t="s">
        <v>36</v>
      </c>
      <c r="AX107" s="13" t="s">
        <v>75</v>
      </c>
      <c r="AY107" s="237" t="s">
        <v>148</v>
      </c>
    </row>
    <row r="108" s="15" customFormat="1">
      <c r="A108" s="15"/>
      <c r="B108" s="250"/>
      <c r="C108" s="251"/>
      <c r="D108" s="220" t="s">
        <v>161</v>
      </c>
      <c r="E108" s="252" t="s">
        <v>19</v>
      </c>
      <c r="F108" s="253" t="s">
        <v>1526</v>
      </c>
      <c r="G108" s="251"/>
      <c r="H108" s="252" t="s">
        <v>19</v>
      </c>
      <c r="I108" s="254"/>
      <c r="J108" s="251"/>
      <c r="K108" s="251"/>
      <c r="L108" s="255"/>
      <c r="M108" s="256"/>
      <c r="N108" s="257"/>
      <c r="O108" s="257"/>
      <c r="P108" s="257"/>
      <c r="Q108" s="257"/>
      <c r="R108" s="257"/>
      <c r="S108" s="257"/>
      <c r="T108" s="258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9" t="s">
        <v>161</v>
      </c>
      <c r="AU108" s="259" t="s">
        <v>85</v>
      </c>
      <c r="AV108" s="15" t="s">
        <v>83</v>
      </c>
      <c r="AW108" s="15" t="s">
        <v>36</v>
      </c>
      <c r="AX108" s="15" t="s">
        <v>75</v>
      </c>
      <c r="AY108" s="259" t="s">
        <v>148</v>
      </c>
    </row>
    <row r="109" s="13" customFormat="1">
      <c r="A109" s="13"/>
      <c r="B109" s="227"/>
      <c r="C109" s="228"/>
      <c r="D109" s="220" t="s">
        <v>161</v>
      </c>
      <c r="E109" s="229" t="s">
        <v>19</v>
      </c>
      <c r="F109" s="230" t="s">
        <v>1527</v>
      </c>
      <c r="G109" s="228"/>
      <c r="H109" s="231">
        <v>5</v>
      </c>
      <c r="I109" s="232"/>
      <c r="J109" s="228"/>
      <c r="K109" s="228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161</v>
      </c>
      <c r="AU109" s="237" t="s">
        <v>85</v>
      </c>
      <c r="AV109" s="13" t="s">
        <v>85</v>
      </c>
      <c r="AW109" s="13" t="s">
        <v>36</v>
      </c>
      <c r="AX109" s="13" t="s">
        <v>75</v>
      </c>
      <c r="AY109" s="237" t="s">
        <v>148</v>
      </c>
    </row>
    <row r="110" s="15" customFormat="1">
      <c r="A110" s="15"/>
      <c r="B110" s="250"/>
      <c r="C110" s="251"/>
      <c r="D110" s="220" t="s">
        <v>161</v>
      </c>
      <c r="E110" s="252" t="s">
        <v>19</v>
      </c>
      <c r="F110" s="253" t="s">
        <v>1528</v>
      </c>
      <c r="G110" s="251"/>
      <c r="H110" s="252" t="s">
        <v>19</v>
      </c>
      <c r="I110" s="254"/>
      <c r="J110" s="251"/>
      <c r="K110" s="251"/>
      <c r="L110" s="255"/>
      <c r="M110" s="256"/>
      <c r="N110" s="257"/>
      <c r="O110" s="257"/>
      <c r="P110" s="257"/>
      <c r="Q110" s="257"/>
      <c r="R110" s="257"/>
      <c r="S110" s="257"/>
      <c r="T110" s="258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9" t="s">
        <v>161</v>
      </c>
      <c r="AU110" s="259" t="s">
        <v>85</v>
      </c>
      <c r="AV110" s="15" t="s">
        <v>83</v>
      </c>
      <c r="AW110" s="15" t="s">
        <v>36</v>
      </c>
      <c r="AX110" s="15" t="s">
        <v>75</v>
      </c>
      <c r="AY110" s="259" t="s">
        <v>148</v>
      </c>
    </row>
    <row r="111" s="13" customFormat="1">
      <c r="A111" s="13"/>
      <c r="B111" s="227"/>
      <c r="C111" s="228"/>
      <c r="D111" s="220" t="s">
        <v>161</v>
      </c>
      <c r="E111" s="229" t="s">
        <v>19</v>
      </c>
      <c r="F111" s="230" t="s">
        <v>1529</v>
      </c>
      <c r="G111" s="228"/>
      <c r="H111" s="231">
        <v>1</v>
      </c>
      <c r="I111" s="232"/>
      <c r="J111" s="228"/>
      <c r="K111" s="228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161</v>
      </c>
      <c r="AU111" s="237" t="s">
        <v>85</v>
      </c>
      <c r="AV111" s="13" t="s">
        <v>85</v>
      </c>
      <c r="AW111" s="13" t="s">
        <v>36</v>
      </c>
      <c r="AX111" s="13" t="s">
        <v>75</v>
      </c>
      <c r="AY111" s="237" t="s">
        <v>148</v>
      </c>
    </row>
    <row r="112" s="14" customFormat="1">
      <c r="A112" s="14"/>
      <c r="B112" s="239"/>
      <c r="C112" s="240"/>
      <c r="D112" s="220" t="s">
        <v>161</v>
      </c>
      <c r="E112" s="241" t="s">
        <v>19</v>
      </c>
      <c r="F112" s="242" t="s">
        <v>181</v>
      </c>
      <c r="G112" s="240"/>
      <c r="H112" s="243">
        <v>510.30000000000001</v>
      </c>
      <c r="I112" s="244"/>
      <c r="J112" s="240"/>
      <c r="K112" s="240"/>
      <c r="L112" s="245"/>
      <c r="M112" s="246"/>
      <c r="N112" s="247"/>
      <c r="O112" s="247"/>
      <c r="P112" s="247"/>
      <c r="Q112" s="247"/>
      <c r="R112" s="247"/>
      <c r="S112" s="247"/>
      <c r="T112" s="248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9" t="s">
        <v>161</v>
      </c>
      <c r="AU112" s="249" t="s">
        <v>85</v>
      </c>
      <c r="AV112" s="14" t="s">
        <v>155</v>
      </c>
      <c r="AW112" s="14" t="s">
        <v>36</v>
      </c>
      <c r="AX112" s="14" t="s">
        <v>83</v>
      </c>
      <c r="AY112" s="249" t="s">
        <v>148</v>
      </c>
    </row>
    <row r="113" s="2" customFormat="1" ht="16.5" customHeight="1">
      <c r="A113" s="40"/>
      <c r="B113" s="41"/>
      <c r="C113" s="207" t="s">
        <v>171</v>
      </c>
      <c r="D113" s="207" t="s">
        <v>150</v>
      </c>
      <c r="E113" s="208" t="s">
        <v>1530</v>
      </c>
      <c r="F113" s="209" t="s">
        <v>1531</v>
      </c>
      <c r="G113" s="210" t="s">
        <v>550</v>
      </c>
      <c r="H113" s="211">
        <v>728</v>
      </c>
      <c r="I113" s="212"/>
      <c r="J113" s="213">
        <f>ROUND(I113*H113,2)</f>
        <v>0</v>
      </c>
      <c r="K113" s="209" t="s">
        <v>154</v>
      </c>
      <c r="L113" s="46"/>
      <c r="M113" s="214" t="s">
        <v>19</v>
      </c>
      <c r="N113" s="215" t="s">
        <v>48</v>
      </c>
      <c r="O113" s="87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155</v>
      </c>
      <c r="AT113" s="218" t="s">
        <v>150</v>
      </c>
      <c r="AU113" s="218" t="s">
        <v>85</v>
      </c>
      <c r="AY113" s="19" t="s">
        <v>148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155</v>
      </c>
      <c r="BK113" s="219">
        <f>ROUND(I113*H113,2)</f>
        <v>0</v>
      </c>
      <c r="BL113" s="19" t="s">
        <v>155</v>
      </c>
      <c r="BM113" s="218" t="s">
        <v>1532</v>
      </c>
    </row>
    <row r="114" s="2" customFormat="1">
      <c r="A114" s="40"/>
      <c r="B114" s="41"/>
      <c r="C114" s="42"/>
      <c r="D114" s="220" t="s">
        <v>157</v>
      </c>
      <c r="E114" s="42"/>
      <c r="F114" s="221" t="s">
        <v>1533</v>
      </c>
      <c r="G114" s="42"/>
      <c r="H114" s="42"/>
      <c r="I114" s="222"/>
      <c r="J114" s="42"/>
      <c r="K114" s="42"/>
      <c r="L114" s="46"/>
      <c r="M114" s="223"/>
      <c r="N114" s="224"/>
      <c r="O114" s="87"/>
      <c r="P114" s="87"/>
      <c r="Q114" s="87"/>
      <c r="R114" s="87"/>
      <c r="S114" s="87"/>
      <c r="T114" s="88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157</v>
      </c>
      <c r="AU114" s="19" t="s">
        <v>85</v>
      </c>
    </row>
    <row r="115" s="2" customFormat="1">
      <c r="A115" s="40"/>
      <c r="B115" s="41"/>
      <c r="C115" s="42"/>
      <c r="D115" s="225" t="s">
        <v>159</v>
      </c>
      <c r="E115" s="42"/>
      <c r="F115" s="226" t="s">
        <v>1534</v>
      </c>
      <c r="G115" s="42"/>
      <c r="H115" s="42"/>
      <c r="I115" s="222"/>
      <c r="J115" s="42"/>
      <c r="K115" s="42"/>
      <c r="L115" s="46"/>
      <c r="M115" s="223"/>
      <c r="N115" s="224"/>
      <c r="O115" s="87"/>
      <c r="P115" s="87"/>
      <c r="Q115" s="87"/>
      <c r="R115" s="87"/>
      <c r="S115" s="87"/>
      <c r="T115" s="88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159</v>
      </c>
      <c r="AU115" s="19" t="s">
        <v>85</v>
      </c>
    </row>
    <row r="116" s="2" customFormat="1">
      <c r="A116" s="40"/>
      <c r="B116" s="41"/>
      <c r="C116" s="42"/>
      <c r="D116" s="220" t="s">
        <v>168</v>
      </c>
      <c r="E116" s="42"/>
      <c r="F116" s="238" t="s">
        <v>1535</v>
      </c>
      <c r="G116" s="42"/>
      <c r="H116" s="42"/>
      <c r="I116" s="222"/>
      <c r="J116" s="42"/>
      <c r="K116" s="42"/>
      <c r="L116" s="46"/>
      <c r="M116" s="223"/>
      <c r="N116" s="224"/>
      <c r="O116" s="87"/>
      <c r="P116" s="87"/>
      <c r="Q116" s="87"/>
      <c r="R116" s="87"/>
      <c r="S116" s="87"/>
      <c r="T116" s="88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168</v>
      </c>
      <c r="AU116" s="19" t="s">
        <v>85</v>
      </c>
    </row>
    <row r="117" s="2" customFormat="1" ht="16.5" customHeight="1">
      <c r="A117" s="40"/>
      <c r="B117" s="41"/>
      <c r="C117" s="207" t="s">
        <v>155</v>
      </c>
      <c r="D117" s="207" t="s">
        <v>150</v>
      </c>
      <c r="E117" s="208" t="s">
        <v>1536</v>
      </c>
      <c r="F117" s="209" t="s">
        <v>1537</v>
      </c>
      <c r="G117" s="210" t="s">
        <v>550</v>
      </c>
      <c r="H117" s="211">
        <v>97</v>
      </c>
      <c r="I117" s="212"/>
      <c r="J117" s="213">
        <f>ROUND(I117*H117,2)</f>
        <v>0</v>
      </c>
      <c r="K117" s="209" t="s">
        <v>154</v>
      </c>
      <c r="L117" s="46"/>
      <c r="M117" s="214" t="s">
        <v>19</v>
      </c>
      <c r="N117" s="215" t="s">
        <v>48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8" t="s">
        <v>155</v>
      </c>
      <c r="AT117" s="218" t="s">
        <v>150</v>
      </c>
      <c r="AU117" s="218" t="s">
        <v>85</v>
      </c>
      <c r="AY117" s="19" t="s">
        <v>148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9" t="s">
        <v>155</v>
      </c>
      <c r="BK117" s="219">
        <f>ROUND(I117*H117,2)</f>
        <v>0</v>
      </c>
      <c r="BL117" s="19" t="s">
        <v>155</v>
      </c>
      <c r="BM117" s="218" t="s">
        <v>1538</v>
      </c>
    </row>
    <row r="118" s="2" customFormat="1">
      <c r="A118" s="40"/>
      <c r="B118" s="41"/>
      <c r="C118" s="42"/>
      <c r="D118" s="220" t="s">
        <v>157</v>
      </c>
      <c r="E118" s="42"/>
      <c r="F118" s="221" t="s">
        <v>1539</v>
      </c>
      <c r="G118" s="42"/>
      <c r="H118" s="42"/>
      <c r="I118" s="222"/>
      <c r="J118" s="42"/>
      <c r="K118" s="42"/>
      <c r="L118" s="46"/>
      <c r="M118" s="223"/>
      <c r="N118" s="224"/>
      <c r="O118" s="87"/>
      <c r="P118" s="87"/>
      <c r="Q118" s="87"/>
      <c r="R118" s="87"/>
      <c r="S118" s="87"/>
      <c r="T118" s="88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157</v>
      </c>
      <c r="AU118" s="19" t="s">
        <v>85</v>
      </c>
    </row>
    <row r="119" s="2" customFormat="1">
      <c r="A119" s="40"/>
      <c r="B119" s="41"/>
      <c r="C119" s="42"/>
      <c r="D119" s="225" t="s">
        <v>159</v>
      </c>
      <c r="E119" s="42"/>
      <c r="F119" s="226" t="s">
        <v>1540</v>
      </c>
      <c r="G119" s="42"/>
      <c r="H119" s="42"/>
      <c r="I119" s="222"/>
      <c r="J119" s="42"/>
      <c r="K119" s="42"/>
      <c r="L119" s="46"/>
      <c r="M119" s="223"/>
      <c r="N119" s="224"/>
      <c r="O119" s="87"/>
      <c r="P119" s="87"/>
      <c r="Q119" s="87"/>
      <c r="R119" s="87"/>
      <c r="S119" s="87"/>
      <c r="T119" s="88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159</v>
      </c>
      <c r="AU119" s="19" t="s">
        <v>85</v>
      </c>
    </row>
    <row r="120" s="2" customFormat="1">
      <c r="A120" s="40"/>
      <c r="B120" s="41"/>
      <c r="C120" s="42"/>
      <c r="D120" s="220" t="s">
        <v>168</v>
      </c>
      <c r="E120" s="42"/>
      <c r="F120" s="238" t="s">
        <v>1535</v>
      </c>
      <c r="G120" s="42"/>
      <c r="H120" s="42"/>
      <c r="I120" s="222"/>
      <c r="J120" s="42"/>
      <c r="K120" s="42"/>
      <c r="L120" s="46"/>
      <c r="M120" s="223"/>
      <c r="N120" s="224"/>
      <c r="O120" s="87"/>
      <c r="P120" s="87"/>
      <c r="Q120" s="87"/>
      <c r="R120" s="87"/>
      <c r="S120" s="87"/>
      <c r="T120" s="88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168</v>
      </c>
      <c r="AU120" s="19" t="s">
        <v>85</v>
      </c>
    </row>
    <row r="121" s="2" customFormat="1" ht="16.5" customHeight="1">
      <c r="A121" s="40"/>
      <c r="B121" s="41"/>
      <c r="C121" s="207" t="s">
        <v>191</v>
      </c>
      <c r="D121" s="207" t="s">
        <v>150</v>
      </c>
      <c r="E121" s="208" t="s">
        <v>1541</v>
      </c>
      <c r="F121" s="209" t="s">
        <v>1542</v>
      </c>
      <c r="G121" s="210" t="s">
        <v>550</v>
      </c>
      <c r="H121" s="211">
        <v>10</v>
      </c>
      <c r="I121" s="212"/>
      <c r="J121" s="213">
        <f>ROUND(I121*H121,2)</f>
        <v>0</v>
      </c>
      <c r="K121" s="209" t="s">
        <v>154</v>
      </c>
      <c r="L121" s="46"/>
      <c r="M121" s="214" t="s">
        <v>19</v>
      </c>
      <c r="N121" s="215" t="s">
        <v>48</v>
      </c>
      <c r="O121" s="87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8" t="s">
        <v>155</v>
      </c>
      <c r="AT121" s="218" t="s">
        <v>150</v>
      </c>
      <c r="AU121" s="218" t="s">
        <v>85</v>
      </c>
      <c r="AY121" s="19" t="s">
        <v>148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9" t="s">
        <v>155</v>
      </c>
      <c r="BK121" s="219">
        <f>ROUND(I121*H121,2)</f>
        <v>0</v>
      </c>
      <c r="BL121" s="19" t="s">
        <v>155</v>
      </c>
      <c r="BM121" s="218" t="s">
        <v>1543</v>
      </c>
    </row>
    <row r="122" s="2" customFormat="1">
      <c r="A122" s="40"/>
      <c r="B122" s="41"/>
      <c r="C122" s="42"/>
      <c r="D122" s="220" t="s">
        <v>157</v>
      </c>
      <c r="E122" s="42"/>
      <c r="F122" s="221" t="s">
        <v>1544</v>
      </c>
      <c r="G122" s="42"/>
      <c r="H122" s="42"/>
      <c r="I122" s="222"/>
      <c r="J122" s="42"/>
      <c r="K122" s="42"/>
      <c r="L122" s="46"/>
      <c r="M122" s="223"/>
      <c r="N122" s="224"/>
      <c r="O122" s="87"/>
      <c r="P122" s="87"/>
      <c r="Q122" s="87"/>
      <c r="R122" s="87"/>
      <c r="S122" s="87"/>
      <c r="T122" s="88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157</v>
      </c>
      <c r="AU122" s="19" t="s">
        <v>85</v>
      </c>
    </row>
    <row r="123" s="2" customFormat="1">
      <c r="A123" s="40"/>
      <c r="B123" s="41"/>
      <c r="C123" s="42"/>
      <c r="D123" s="225" t="s">
        <v>159</v>
      </c>
      <c r="E123" s="42"/>
      <c r="F123" s="226" t="s">
        <v>1545</v>
      </c>
      <c r="G123" s="42"/>
      <c r="H123" s="42"/>
      <c r="I123" s="222"/>
      <c r="J123" s="42"/>
      <c r="K123" s="42"/>
      <c r="L123" s="46"/>
      <c r="M123" s="223"/>
      <c r="N123" s="224"/>
      <c r="O123" s="87"/>
      <c r="P123" s="87"/>
      <c r="Q123" s="87"/>
      <c r="R123" s="87"/>
      <c r="S123" s="87"/>
      <c r="T123" s="88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159</v>
      </c>
      <c r="AU123" s="19" t="s">
        <v>85</v>
      </c>
    </row>
    <row r="124" s="2" customFormat="1">
      <c r="A124" s="40"/>
      <c r="B124" s="41"/>
      <c r="C124" s="42"/>
      <c r="D124" s="220" t="s">
        <v>168</v>
      </c>
      <c r="E124" s="42"/>
      <c r="F124" s="238" t="s">
        <v>1535</v>
      </c>
      <c r="G124" s="42"/>
      <c r="H124" s="42"/>
      <c r="I124" s="222"/>
      <c r="J124" s="42"/>
      <c r="K124" s="42"/>
      <c r="L124" s="46"/>
      <c r="M124" s="223"/>
      <c r="N124" s="224"/>
      <c r="O124" s="87"/>
      <c r="P124" s="87"/>
      <c r="Q124" s="87"/>
      <c r="R124" s="87"/>
      <c r="S124" s="87"/>
      <c r="T124" s="88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168</v>
      </c>
      <c r="AU124" s="19" t="s">
        <v>85</v>
      </c>
    </row>
    <row r="125" s="2" customFormat="1" ht="16.5" customHeight="1">
      <c r="A125" s="40"/>
      <c r="B125" s="41"/>
      <c r="C125" s="207" t="s">
        <v>197</v>
      </c>
      <c r="D125" s="207" t="s">
        <v>150</v>
      </c>
      <c r="E125" s="208" t="s">
        <v>1546</v>
      </c>
      <c r="F125" s="209" t="s">
        <v>1547</v>
      </c>
      <c r="G125" s="210" t="s">
        <v>550</v>
      </c>
      <c r="H125" s="211">
        <v>1</v>
      </c>
      <c r="I125" s="212"/>
      <c r="J125" s="213">
        <f>ROUND(I125*H125,2)</f>
        <v>0</v>
      </c>
      <c r="K125" s="209" t="s">
        <v>154</v>
      </c>
      <c r="L125" s="46"/>
      <c r="M125" s="214" t="s">
        <v>19</v>
      </c>
      <c r="N125" s="215" t="s">
        <v>48</v>
      </c>
      <c r="O125" s="87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8" t="s">
        <v>155</v>
      </c>
      <c r="AT125" s="218" t="s">
        <v>150</v>
      </c>
      <c r="AU125" s="218" t="s">
        <v>85</v>
      </c>
      <c r="AY125" s="19" t="s">
        <v>148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9" t="s">
        <v>155</v>
      </c>
      <c r="BK125" s="219">
        <f>ROUND(I125*H125,2)</f>
        <v>0</v>
      </c>
      <c r="BL125" s="19" t="s">
        <v>155</v>
      </c>
      <c r="BM125" s="218" t="s">
        <v>1548</v>
      </c>
    </row>
    <row r="126" s="2" customFormat="1">
      <c r="A126" s="40"/>
      <c r="B126" s="41"/>
      <c r="C126" s="42"/>
      <c r="D126" s="220" t="s">
        <v>157</v>
      </c>
      <c r="E126" s="42"/>
      <c r="F126" s="221" t="s">
        <v>1549</v>
      </c>
      <c r="G126" s="42"/>
      <c r="H126" s="42"/>
      <c r="I126" s="222"/>
      <c r="J126" s="42"/>
      <c r="K126" s="42"/>
      <c r="L126" s="46"/>
      <c r="M126" s="223"/>
      <c r="N126" s="224"/>
      <c r="O126" s="87"/>
      <c r="P126" s="87"/>
      <c r="Q126" s="87"/>
      <c r="R126" s="87"/>
      <c r="S126" s="87"/>
      <c r="T126" s="88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157</v>
      </c>
      <c r="AU126" s="19" t="s">
        <v>85</v>
      </c>
    </row>
    <row r="127" s="2" customFormat="1">
      <c r="A127" s="40"/>
      <c r="B127" s="41"/>
      <c r="C127" s="42"/>
      <c r="D127" s="225" t="s">
        <v>159</v>
      </c>
      <c r="E127" s="42"/>
      <c r="F127" s="226" t="s">
        <v>1550</v>
      </c>
      <c r="G127" s="42"/>
      <c r="H127" s="42"/>
      <c r="I127" s="222"/>
      <c r="J127" s="42"/>
      <c r="K127" s="42"/>
      <c r="L127" s="46"/>
      <c r="M127" s="223"/>
      <c r="N127" s="224"/>
      <c r="O127" s="87"/>
      <c r="P127" s="87"/>
      <c r="Q127" s="87"/>
      <c r="R127" s="87"/>
      <c r="S127" s="87"/>
      <c r="T127" s="88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159</v>
      </c>
      <c r="AU127" s="19" t="s">
        <v>85</v>
      </c>
    </row>
    <row r="128" s="2" customFormat="1">
      <c r="A128" s="40"/>
      <c r="B128" s="41"/>
      <c r="C128" s="42"/>
      <c r="D128" s="220" t="s">
        <v>168</v>
      </c>
      <c r="E128" s="42"/>
      <c r="F128" s="238" t="s">
        <v>1535</v>
      </c>
      <c r="G128" s="42"/>
      <c r="H128" s="42"/>
      <c r="I128" s="222"/>
      <c r="J128" s="42"/>
      <c r="K128" s="42"/>
      <c r="L128" s="46"/>
      <c r="M128" s="223"/>
      <c r="N128" s="224"/>
      <c r="O128" s="87"/>
      <c r="P128" s="87"/>
      <c r="Q128" s="87"/>
      <c r="R128" s="87"/>
      <c r="S128" s="87"/>
      <c r="T128" s="88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168</v>
      </c>
      <c r="AU128" s="19" t="s">
        <v>85</v>
      </c>
    </row>
    <row r="129" s="2" customFormat="1" ht="16.5" customHeight="1">
      <c r="A129" s="40"/>
      <c r="B129" s="41"/>
      <c r="C129" s="207" t="s">
        <v>204</v>
      </c>
      <c r="D129" s="207" t="s">
        <v>150</v>
      </c>
      <c r="E129" s="208" t="s">
        <v>1551</v>
      </c>
      <c r="F129" s="209" t="s">
        <v>1552</v>
      </c>
      <c r="G129" s="210" t="s">
        <v>550</v>
      </c>
      <c r="H129" s="211">
        <v>524</v>
      </c>
      <c r="I129" s="212"/>
      <c r="J129" s="213">
        <f>ROUND(I129*H129,2)</f>
        <v>0</v>
      </c>
      <c r="K129" s="209" t="s">
        <v>154</v>
      </c>
      <c r="L129" s="46"/>
      <c r="M129" s="214" t="s">
        <v>19</v>
      </c>
      <c r="N129" s="215" t="s">
        <v>48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8" t="s">
        <v>155</v>
      </c>
      <c r="AT129" s="218" t="s">
        <v>150</v>
      </c>
      <c r="AU129" s="218" t="s">
        <v>85</v>
      </c>
      <c r="AY129" s="19" t="s">
        <v>148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155</v>
      </c>
      <c r="BK129" s="219">
        <f>ROUND(I129*H129,2)</f>
        <v>0</v>
      </c>
      <c r="BL129" s="19" t="s">
        <v>155</v>
      </c>
      <c r="BM129" s="218" t="s">
        <v>1553</v>
      </c>
    </row>
    <row r="130" s="2" customFormat="1">
      <c r="A130" s="40"/>
      <c r="B130" s="41"/>
      <c r="C130" s="42"/>
      <c r="D130" s="220" t="s">
        <v>157</v>
      </c>
      <c r="E130" s="42"/>
      <c r="F130" s="221" t="s">
        <v>1554</v>
      </c>
      <c r="G130" s="42"/>
      <c r="H130" s="42"/>
      <c r="I130" s="222"/>
      <c r="J130" s="42"/>
      <c r="K130" s="42"/>
      <c r="L130" s="46"/>
      <c r="M130" s="223"/>
      <c r="N130" s="224"/>
      <c r="O130" s="87"/>
      <c r="P130" s="87"/>
      <c r="Q130" s="87"/>
      <c r="R130" s="87"/>
      <c r="S130" s="87"/>
      <c r="T130" s="88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157</v>
      </c>
      <c r="AU130" s="19" t="s">
        <v>85</v>
      </c>
    </row>
    <row r="131" s="2" customFormat="1">
      <c r="A131" s="40"/>
      <c r="B131" s="41"/>
      <c r="C131" s="42"/>
      <c r="D131" s="225" t="s">
        <v>159</v>
      </c>
      <c r="E131" s="42"/>
      <c r="F131" s="226" t="s">
        <v>1555</v>
      </c>
      <c r="G131" s="42"/>
      <c r="H131" s="42"/>
      <c r="I131" s="222"/>
      <c r="J131" s="42"/>
      <c r="K131" s="42"/>
      <c r="L131" s="46"/>
      <c r="M131" s="223"/>
      <c r="N131" s="224"/>
      <c r="O131" s="87"/>
      <c r="P131" s="87"/>
      <c r="Q131" s="87"/>
      <c r="R131" s="87"/>
      <c r="S131" s="87"/>
      <c r="T131" s="88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159</v>
      </c>
      <c r="AU131" s="19" t="s">
        <v>85</v>
      </c>
    </row>
    <row r="132" s="15" customFormat="1">
      <c r="A132" s="15"/>
      <c r="B132" s="250"/>
      <c r="C132" s="251"/>
      <c r="D132" s="220" t="s">
        <v>161</v>
      </c>
      <c r="E132" s="252" t="s">
        <v>19</v>
      </c>
      <c r="F132" s="253" t="s">
        <v>1556</v>
      </c>
      <c r="G132" s="251"/>
      <c r="H132" s="252" t="s">
        <v>19</v>
      </c>
      <c r="I132" s="254"/>
      <c r="J132" s="251"/>
      <c r="K132" s="251"/>
      <c r="L132" s="255"/>
      <c r="M132" s="256"/>
      <c r="N132" s="257"/>
      <c r="O132" s="257"/>
      <c r="P132" s="257"/>
      <c r="Q132" s="257"/>
      <c r="R132" s="257"/>
      <c r="S132" s="257"/>
      <c r="T132" s="258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9" t="s">
        <v>161</v>
      </c>
      <c r="AU132" s="259" t="s">
        <v>85</v>
      </c>
      <c r="AV132" s="15" t="s">
        <v>83</v>
      </c>
      <c r="AW132" s="15" t="s">
        <v>36</v>
      </c>
      <c r="AX132" s="15" t="s">
        <v>75</v>
      </c>
      <c r="AY132" s="259" t="s">
        <v>148</v>
      </c>
    </row>
    <row r="133" s="13" customFormat="1">
      <c r="A133" s="13"/>
      <c r="B133" s="227"/>
      <c r="C133" s="228"/>
      <c r="D133" s="220" t="s">
        <v>161</v>
      </c>
      <c r="E133" s="229" t="s">
        <v>19</v>
      </c>
      <c r="F133" s="230" t="s">
        <v>1557</v>
      </c>
      <c r="G133" s="228"/>
      <c r="H133" s="231">
        <v>524</v>
      </c>
      <c r="I133" s="232"/>
      <c r="J133" s="228"/>
      <c r="K133" s="228"/>
      <c r="L133" s="233"/>
      <c r="M133" s="234"/>
      <c r="N133" s="235"/>
      <c r="O133" s="235"/>
      <c r="P133" s="235"/>
      <c r="Q133" s="235"/>
      <c r="R133" s="235"/>
      <c r="S133" s="235"/>
      <c r="T133" s="23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7" t="s">
        <v>161</v>
      </c>
      <c r="AU133" s="237" t="s">
        <v>85</v>
      </c>
      <c r="AV133" s="13" t="s">
        <v>85</v>
      </c>
      <c r="AW133" s="13" t="s">
        <v>36</v>
      </c>
      <c r="AX133" s="13" t="s">
        <v>83</v>
      </c>
      <c r="AY133" s="237" t="s">
        <v>148</v>
      </c>
    </row>
    <row r="134" s="2" customFormat="1" ht="16.5" customHeight="1">
      <c r="A134" s="40"/>
      <c r="B134" s="41"/>
      <c r="C134" s="207" t="s">
        <v>222</v>
      </c>
      <c r="D134" s="207" t="s">
        <v>150</v>
      </c>
      <c r="E134" s="208" t="s">
        <v>1558</v>
      </c>
      <c r="F134" s="209" t="s">
        <v>1559</v>
      </c>
      <c r="G134" s="210" t="s">
        <v>550</v>
      </c>
      <c r="H134" s="211">
        <v>123</v>
      </c>
      <c r="I134" s="212"/>
      <c r="J134" s="213">
        <f>ROUND(I134*H134,2)</f>
        <v>0</v>
      </c>
      <c r="K134" s="209" t="s">
        <v>154</v>
      </c>
      <c r="L134" s="46"/>
      <c r="M134" s="214" t="s">
        <v>19</v>
      </c>
      <c r="N134" s="215" t="s">
        <v>48</v>
      </c>
      <c r="O134" s="87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8" t="s">
        <v>155</v>
      </c>
      <c r="AT134" s="218" t="s">
        <v>150</v>
      </c>
      <c r="AU134" s="218" t="s">
        <v>85</v>
      </c>
      <c r="AY134" s="19" t="s">
        <v>148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155</v>
      </c>
      <c r="BK134" s="219">
        <f>ROUND(I134*H134,2)</f>
        <v>0</v>
      </c>
      <c r="BL134" s="19" t="s">
        <v>155</v>
      </c>
      <c r="BM134" s="218" t="s">
        <v>1560</v>
      </c>
    </row>
    <row r="135" s="2" customFormat="1">
      <c r="A135" s="40"/>
      <c r="B135" s="41"/>
      <c r="C135" s="42"/>
      <c r="D135" s="220" t="s">
        <v>157</v>
      </c>
      <c r="E135" s="42"/>
      <c r="F135" s="221" t="s">
        <v>1561</v>
      </c>
      <c r="G135" s="42"/>
      <c r="H135" s="42"/>
      <c r="I135" s="222"/>
      <c r="J135" s="42"/>
      <c r="K135" s="42"/>
      <c r="L135" s="46"/>
      <c r="M135" s="223"/>
      <c r="N135" s="224"/>
      <c r="O135" s="87"/>
      <c r="P135" s="87"/>
      <c r="Q135" s="87"/>
      <c r="R135" s="87"/>
      <c r="S135" s="87"/>
      <c r="T135" s="88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157</v>
      </c>
      <c r="AU135" s="19" t="s">
        <v>85</v>
      </c>
    </row>
    <row r="136" s="2" customFormat="1">
      <c r="A136" s="40"/>
      <c r="B136" s="41"/>
      <c r="C136" s="42"/>
      <c r="D136" s="225" t="s">
        <v>159</v>
      </c>
      <c r="E136" s="42"/>
      <c r="F136" s="226" t="s">
        <v>1562</v>
      </c>
      <c r="G136" s="42"/>
      <c r="H136" s="42"/>
      <c r="I136" s="222"/>
      <c r="J136" s="42"/>
      <c r="K136" s="42"/>
      <c r="L136" s="46"/>
      <c r="M136" s="223"/>
      <c r="N136" s="224"/>
      <c r="O136" s="87"/>
      <c r="P136" s="87"/>
      <c r="Q136" s="87"/>
      <c r="R136" s="87"/>
      <c r="S136" s="87"/>
      <c r="T136" s="88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159</v>
      </c>
      <c r="AU136" s="19" t="s">
        <v>85</v>
      </c>
    </row>
    <row r="137" s="15" customFormat="1">
      <c r="A137" s="15"/>
      <c r="B137" s="250"/>
      <c r="C137" s="251"/>
      <c r="D137" s="220" t="s">
        <v>161</v>
      </c>
      <c r="E137" s="252" t="s">
        <v>19</v>
      </c>
      <c r="F137" s="253" t="s">
        <v>1556</v>
      </c>
      <c r="G137" s="251"/>
      <c r="H137" s="252" t="s">
        <v>19</v>
      </c>
      <c r="I137" s="254"/>
      <c r="J137" s="251"/>
      <c r="K137" s="251"/>
      <c r="L137" s="255"/>
      <c r="M137" s="256"/>
      <c r="N137" s="257"/>
      <c r="O137" s="257"/>
      <c r="P137" s="257"/>
      <c r="Q137" s="257"/>
      <c r="R137" s="257"/>
      <c r="S137" s="257"/>
      <c r="T137" s="25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9" t="s">
        <v>161</v>
      </c>
      <c r="AU137" s="259" t="s">
        <v>85</v>
      </c>
      <c r="AV137" s="15" t="s">
        <v>83</v>
      </c>
      <c r="AW137" s="15" t="s">
        <v>36</v>
      </c>
      <c r="AX137" s="15" t="s">
        <v>75</v>
      </c>
      <c r="AY137" s="259" t="s">
        <v>148</v>
      </c>
    </row>
    <row r="138" s="13" customFormat="1">
      <c r="A138" s="13"/>
      <c r="B138" s="227"/>
      <c r="C138" s="228"/>
      <c r="D138" s="220" t="s">
        <v>161</v>
      </c>
      <c r="E138" s="229" t="s">
        <v>19</v>
      </c>
      <c r="F138" s="230" t="s">
        <v>1563</v>
      </c>
      <c r="G138" s="228"/>
      <c r="H138" s="231">
        <v>123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161</v>
      </c>
      <c r="AU138" s="237" t="s">
        <v>85</v>
      </c>
      <c r="AV138" s="13" t="s">
        <v>85</v>
      </c>
      <c r="AW138" s="13" t="s">
        <v>36</v>
      </c>
      <c r="AX138" s="13" t="s">
        <v>83</v>
      </c>
      <c r="AY138" s="237" t="s">
        <v>148</v>
      </c>
    </row>
    <row r="139" s="2" customFormat="1" ht="16.5" customHeight="1">
      <c r="A139" s="40"/>
      <c r="B139" s="41"/>
      <c r="C139" s="207" t="s">
        <v>231</v>
      </c>
      <c r="D139" s="207" t="s">
        <v>150</v>
      </c>
      <c r="E139" s="208" t="s">
        <v>1564</v>
      </c>
      <c r="F139" s="209" t="s">
        <v>1565</v>
      </c>
      <c r="G139" s="210" t="s">
        <v>550</v>
      </c>
      <c r="H139" s="211">
        <v>20</v>
      </c>
      <c r="I139" s="212"/>
      <c r="J139" s="213">
        <f>ROUND(I139*H139,2)</f>
        <v>0</v>
      </c>
      <c r="K139" s="209" t="s">
        <v>154</v>
      </c>
      <c r="L139" s="46"/>
      <c r="M139" s="214" t="s">
        <v>19</v>
      </c>
      <c r="N139" s="215" t="s">
        <v>48</v>
      </c>
      <c r="O139" s="87"/>
      <c r="P139" s="216">
        <f>O139*H139</f>
        <v>0</v>
      </c>
      <c r="Q139" s="216">
        <v>0</v>
      </c>
      <c r="R139" s="216">
        <f>Q139*H139</f>
        <v>0</v>
      </c>
      <c r="S139" s="216">
        <v>0</v>
      </c>
      <c r="T139" s="217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8" t="s">
        <v>155</v>
      </c>
      <c r="AT139" s="218" t="s">
        <v>150</v>
      </c>
      <c r="AU139" s="218" t="s">
        <v>85</v>
      </c>
      <c r="AY139" s="19" t="s">
        <v>148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9" t="s">
        <v>155</v>
      </c>
      <c r="BK139" s="219">
        <f>ROUND(I139*H139,2)</f>
        <v>0</v>
      </c>
      <c r="BL139" s="19" t="s">
        <v>155</v>
      </c>
      <c r="BM139" s="218" t="s">
        <v>1566</v>
      </c>
    </row>
    <row r="140" s="2" customFormat="1">
      <c r="A140" s="40"/>
      <c r="B140" s="41"/>
      <c r="C140" s="42"/>
      <c r="D140" s="220" t="s">
        <v>157</v>
      </c>
      <c r="E140" s="42"/>
      <c r="F140" s="221" t="s">
        <v>1567</v>
      </c>
      <c r="G140" s="42"/>
      <c r="H140" s="42"/>
      <c r="I140" s="222"/>
      <c r="J140" s="42"/>
      <c r="K140" s="42"/>
      <c r="L140" s="46"/>
      <c r="M140" s="223"/>
      <c r="N140" s="224"/>
      <c r="O140" s="87"/>
      <c r="P140" s="87"/>
      <c r="Q140" s="87"/>
      <c r="R140" s="87"/>
      <c r="S140" s="87"/>
      <c r="T140" s="88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157</v>
      </c>
      <c r="AU140" s="19" t="s">
        <v>85</v>
      </c>
    </row>
    <row r="141" s="2" customFormat="1">
      <c r="A141" s="40"/>
      <c r="B141" s="41"/>
      <c r="C141" s="42"/>
      <c r="D141" s="225" t="s">
        <v>159</v>
      </c>
      <c r="E141" s="42"/>
      <c r="F141" s="226" t="s">
        <v>1568</v>
      </c>
      <c r="G141" s="42"/>
      <c r="H141" s="42"/>
      <c r="I141" s="222"/>
      <c r="J141" s="42"/>
      <c r="K141" s="42"/>
      <c r="L141" s="46"/>
      <c r="M141" s="223"/>
      <c r="N141" s="224"/>
      <c r="O141" s="87"/>
      <c r="P141" s="87"/>
      <c r="Q141" s="87"/>
      <c r="R141" s="87"/>
      <c r="S141" s="87"/>
      <c r="T141" s="88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159</v>
      </c>
      <c r="AU141" s="19" t="s">
        <v>85</v>
      </c>
    </row>
    <row r="142" s="15" customFormat="1">
      <c r="A142" s="15"/>
      <c r="B142" s="250"/>
      <c r="C142" s="251"/>
      <c r="D142" s="220" t="s">
        <v>161</v>
      </c>
      <c r="E142" s="252" t="s">
        <v>19</v>
      </c>
      <c r="F142" s="253" t="s">
        <v>1556</v>
      </c>
      <c r="G142" s="251"/>
      <c r="H142" s="252" t="s">
        <v>19</v>
      </c>
      <c r="I142" s="254"/>
      <c r="J142" s="251"/>
      <c r="K142" s="251"/>
      <c r="L142" s="255"/>
      <c r="M142" s="256"/>
      <c r="N142" s="257"/>
      <c r="O142" s="257"/>
      <c r="P142" s="257"/>
      <c r="Q142" s="257"/>
      <c r="R142" s="257"/>
      <c r="S142" s="257"/>
      <c r="T142" s="25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9" t="s">
        <v>161</v>
      </c>
      <c r="AU142" s="259" t="s">
        <v>85</v>
      </c>
      <c r="AV142" s="15" t="s">
        <v>83</v>
      </c>
      <c r="AW142" s="15" t="s">
        <v>36</v>
      </c>
      <c r="AX142" s="15" t="s">
        <v>75</v>
      </c>
      <c r="AY142" s="259" t="s">
        <v>148</v>
      </c>
    </row>
    <row r="143" s="13" customFormat="1">
      <c r="A143" s="13"/>
      <c r="B143" s="227"/>
      <c r="C143" s="228"/>
      <c r="D143" s="220" t="s">
        <v>161</v>
      </c>
      <c r="E143" s="229" t="s">
        <v>19</v>
      </c>
      <c r="F143" s="230" t="s">
        <v>336</v>
      </c>
      <c r="G143" s="228"/>
      <c r="H143" s="231">
        <v>20</v>
      </c>
      <c r="I143" s="232"/>
      <c r="J143" s="228"/>
      <c r="K143" s="228"/>
      <c r="L143" s="233"/>
      <c r="M143" s="234"/>
      <c r="N143" s="235"/>
      <c r="O143" s="235"/>
      <c r="P143" s="235"/>
      <c r="Q143" s="235"/>
      <c r="R143" s="235"/>
      <c r="S143" s="235"/>
      <c r="T143" s="23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7" t="s">
        <v>161</v>
      </c>
      <c r="AU143" s="237" t="s">
        <v>85</v>
      </c>
      <c r="AV143" s="13" t="s">
        <v>85</v>
      </c>
      <c r="AW143" s="13" t="s">
        <v>36</v>
      </c>
      <c r="AX143" s="13" t="s">
        <v>83</v>
      </c>
      <c r="AY143" s="237" t="s">
        <v>148</v>
      </c>
    </row>
    <row r="144" s="2" customFormat="1" ht="16.5" customHeight="1">
      <c r="A144" s="40"/>
      <c r="B144" s="41"/>
      <c r="C144" s="207" t="s">
        <v>240</v>
      </c>
      <c r="D144" s="207" t="s">
        <v>150</v>
      </c>
      <c r="E144" s="208" t="s">
        <v>1569</v>
      </c>
      <c r="F144" s="209" t="s">
        <v>1570</v>
      </c>
      <c r="G144" s="210" t="s">
        <v>550</v>
      </c>
      <c r="H144" s="211">
        <v>3</v>
      </c>
      <c r="I144" s="212"/>
      <c r="J144" s="213">
        <f>ROUND(I144*H144,2)</f>
        <v>0</v>
      </c>
      <c r="K144" s="209" t="s">
        <v>154</v>
      </c>
      <c r="L144" s="46"/>
      <c r="M144" s="214" t="s">
        <v>19</v>
      </c>
      <c r="N144" s="215" t="s">
        <v>48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8" t="s">
        <v>155</v>
      </c>
      <c r="AT144" s="218" t="s">
        <v>150</v>
      </c>
      <c r="AU144" s="218" t="s">
        <v>85</v>
      </c>
      <c r="AY144" s="19" t="s">
        <v>148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155</v>
      </c>
      <c r="BK144" s="219">
        <f>ROUND(I144*H144,2)</f>
        <v>0</v>
      </c>
      <c r="BL144" s="19" t="s">
        <v>155</v>
      </c>
      <c r="BM144" s="218" t="s">
        <v>1571</v>
      </c>
    </row>
    <row r="145" s="2" customFormat="1">
      <c r="A145" s="40"/>
      <c r="B145" s="41"/>
      <c r="C145" s="42"/>
      <c r="D145" s="220" t="s">
        <v>157</v>
      </c>
      <c r="E145" s="42"/>
      <c r="F145" s="221" t="s">
        <v>1572</v>
      </c>
      <c r="G145" s="42"/>
      <c r="H145" s="42"/>
      <c r="I145" s="222"/>
      <c r="J145" s="42"/>
      <c r="K145" s="42"/>
      <c r="L145" s="46"/>
      <c r="M145" s="223"/>
      <c r="N145" s="224"/>
      <c r="O145" s="87"/>
      <c r="P145" s="87"/>
      <c r="Q145" s="87"/>
      <c r="R145" s="87"/>
      <c r="S145" s="87"/>
      <c r="T145" s="88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157</v>
      </c>
      <c r="AU145" s="19" t="s">
        <v>85</v>
      </c>
    </row>
    <row r="146" s="2" customFormat="1">
      <c r="A146" s="40"/>
      <c r="B146" s="41"/>
      <c r="C146" s="42"/>
      <c r="D146" s="225" t="s">
        <v>159</v>
      </c>
      <c r="E146" s="42"/>
      <c r="F146" s="226" t="s">
        <v>1573</v>
      </c>
      <c r="G146" s="42"/>
      <c r="H146" s="42"/>
      <c r="I146" s="222"/>
      <c r="J146" s="42"/>
      <c r="K146" s="42"/>
      <c r="L146" s="46"/>
      <c r="M146" s="223"/>
      <c r="N146" s="224"/>
      <c r="O146" s="87"/>
      <c r="P146" s="87"/>
      <c r="Q146" s="87"/>
      <c r="R146" s="87"/>
      <c r="S146" s="87"/>
      <c r="T146" s="88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159</v>
      </c>
      <c r="AU146" s="19" t="s">
        <v>85</v>
      </c>
    </row>
    <row r="147" s="15" customFormat="1">
      <c r="A147" s="15"/>
      <c r="B147" s="250"/>
      <c r="C147" s="251"/>
      <c r="D147" s="220" t="s">
        <v>161</v>
      </c>
      <c r="E147" s="252" t="s">
        <v>19</v>
      </c>
      <c r="F147" s="253" t="s">
        <v>1556</v>
      </c>
      <c r="G147" s="251"/>
      <c r="H147" s="252" t="s">
        <v>19</v>
      </c>
      <c r="I147" s="254"/>
      <c r="J147" s="251"/>
      <c r="K147" s="251"/>
      <c r="L147" s="255"/>
      <c r="M147" s="256"/>
      <c r="N147" s="257"/>
      <c r="O147" s="257"/>
      <c r="P147" s="257"/>
      <c r="Q147" s="257"/>
      <c r="R147" s="257"/>
      <c r="S147" s="257"/>
      <c r="T147" s="25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9" t="s">
        <v>161</v>
      </c>
      <c r="AU147" s="259" t="s">
        <v>85</v>
      </c>
      <c r="AV147" s="15" t="s">
        <v>83</v>
      </c>
      <c r="AW147" s="15" t="s">
        <v>36</v>
      </c>
      <c r="AX147" s="15" t="s">
        <v>75</v>
      </c>
      <c r="AY147" s="259" t="s">
        <v>148</v>
      </c>
    </row>
    <row r="148" s="13" customFormat="1">
      <c r="A148" s="13"/>
      <c r="B148" s="227"/>
      <c r="C148" s="228"/>
      <c r="D148" s="220" t="s">
        <v>161</v>
      </c>
      <c r="E148" s="229" t="s">
        <v>19</v>
      </c>
      <c r="F148" s="230" t="s">
        <v>171</v>
      </c>
      <c r="G148" s="228"/>
      <c r="H148" s="231">
        <v>3</v>
      </c>
      <c r="I148" s="232"/>
      <c r="J148" s="228"/>
      <c r="K148" s="228"/>
      <c r="L148" s="233"/>
      <c r="M148" s="234"/>
      <c r="N148" s="235"/>
      <c r="O148" s="235"/>
      <c r="P148" s="235"/>
      <c r="Q148" s="235"/>
      <c r="R148" s="235"/>
      <c r="S148" s="235"/>
      <c r="T148" s="23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7" t="s">
        <v>161</v>
      </c>
      <c r="AU148" s="237" t="s">
        <v>85</v>
      </c>
      <c r="AV148" s="13" t="s">
        <v>85</v>
      </c>
      <c r="AW148" s="13" t="s">
        <v>36</v>
      </c>
      <c r="AX148" s="13" t="s">
        <v>83</v>
      </c>
      <c r="AY148" s="237" t="s">
        <v>148</v>
      </c>
    </row>
    <row r="149" s="2" customFormat="1" ht="16.5" customHeight="1">
      <c r="A149" s="40"/>
      <c r="B149" s="41"/>
      <c r="C149" s="207" t="s">
        <v>249</v>
      </c>
      <c r="D149" s="207" t="s">
        <v>150</v>
      </c>
      <c r="E149" s="208" t="s">
        <v>1574</v>
      </c>
      <c r="F149" s="209" t="s">
        <v>1575</v>
      </c>
      <c r="G149" s="210" t="s">
        <v>550</v>
      </c>
      <c r="H149" s="211">
        <v>3</v>
      </c>
      <c r="I149" s="212"/>
      <c r="J149" s="213">
        <f>ROUND(I149*H149,2)</f>
        <v>0</v>
      </c>
      <c r="K149" s="209" t="s">
        <v>154</v>
      </c>
      <c r="L149" s="46"/>
      <c r="M149" s="214" t="s">
        <v>19</v>
      </c>
      <c r="N149" s="215" t="s">
        <v>48</v>
      </c>
      <c r="O149" s="87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8" t="s">
        <v>155</v>
      </c>
      <c r="AT149" s="218" t="s">
        <v>150</v>
      </c>
      <c r="AU149" s="218" t="s">
        <v>85</v>
      </c>
      <c r="AY149" s="19" t="s">
        <v>148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9" t="s">
        <v>155</v>
      </c>
      <c r="BK149" s="219">
        <f>ROUND(I149*H149,2)</f>
        <v>0</v>
      </c>
      <c r="BL149" s="19" t="s">
        <v>155</v>
      </c>
      <c r="BM149" s="218" t="s">
        <v>1576</v>
      </c>
    </row>
    <row r="150" s="2" customFormat="1">
      <c r="A150" s="40"/>
      <c r="B150" s="41"/>
      <c r="C150" s="42"/>
      <c r="D150" s="220" t="s">
        <v>157</v>
      </c>
      <c r="E150" s="42"/>
      <c r="F150" s="221" t="s">
        <v>1577</v>
      </c>
      <c r="G150" s="42"/>
      <c r="H150" s="42"/>
      <c r="I150" s="222"/>
      <c r="J150" s="42"/>
      <c r="K150" s="42"/>
      <c r="L150" s="46"/>
      <c r="M150" s="223"/>
      <c r="N150" s="224"/>
      <c r="O150" s="87"/>
      <c r="P150" s="87"/>
      <c r="Q150" s="87"/>
      <c r="R150" s="87"/>
      <c r="S150" s="87"/>
      <c r="T150" s="88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157</v>
      </c>
      <c r="AU150" s="19" t="s">
        <v>85</v>
      </c>
    </row>
    <row r="151" s="2" customFormat="1">
      <c r="A151" s="40"/>
      <c r="B151" s="41"/>
      <c r="C151" s="42"/>
      <c r="D151" s="225" t="s">
        <v>159</v>
      </c>
      <c r="E151" s="42"/>
      <c r="F151" s="226" t="s">
        <v>1578</v>
      </c>
      <c r="G151" s="42"/>
      <c r="H151" s="42"/>
      <c r="I151" s="222"/>
      <c r="J151" s="42"/>
      <c r="K151" s="42"/>
      <c r="L151" s="46"/>
      <c r="M151" s="223"/>
      <c r="N151" s="224"/>
      <c r="O151" s="87"/>
      <c r="P151" s="87"/>
      <c r="Q151" s="87"/>
      <c r="R151" s="87"/>
      <c r="S151" s="87"/>
      <c r="T151" s="88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159</v>
      </c>
      <c r="AU151" s="19" t="s">
        <v>85</v>
      </c>
    </row>
    <row r="152" s="15" customFormat="1">
      <c r="A152" s="15"/>
      <c r="B152" s="250"/>
      <c r="C152" s="251"/>
      <c r="D152" s="220" t="s">
        <v>161</v>
      </c>
      <c r="E152" s="252" t="s">
        <v>19</v>
      </c>
      <c r="F152" s="253" t="s">
        <v>1556</v>
      </c>
      <c r="G152" s="251"/>
      <c r="H152" s="252" t="s">
        <v>19</v>
      </c>
      <c r="I152" s="254"/>
      <c r="J152" s="251"/>
      <c r="K152" s="251"/>
      <c r="L152" s="255"/>
      <c r="M152" s="256"/>
      <c r="N152" s="257"/>
      <c r="O152" s="257"/>
      <c r="P152" s="257"/>
      <c r="Q152" s="257"/>
      <c r="R152" s="257"/>
      <c r="S152" s="257"/>
      <c r="T152" s="25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9" t="s">
        <v>161</v>
      </c>
      <c r="AU152" s="259" t="s">
        <v>85</v>
      </c>
      <c r="AV152" s="15" t="s">
        <v>83</v>
      </c>
      <c r="AW152" s="15" t="s">
        <v>36</v>
      </c>
      <c r="AX152" s="15" t="s">
        <v>75</v>
      </c>
      <c r="AY152" s="259" t="s">
        <v>148</v>
      </c>
    </row>
    <row r="153" s="13" customFormat="1">
      <c r="A153" s="13"/>
      <c r="B153" s="227"/>
      <c r="C153" s="228"/>
      <c r="D153" s="220" t="s">
        <v>161</v>
      </c>
      <c r="E153" s="229" t="s">
        <v>19</v>
      </c>
      <c r="F153" s="230" t="s">
        <v>171</v>
      </c>
      <c r="G153" s="228"/>
      <c r="H153" s="231">
        <v>3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161</v>
      </c>
      <c r="AU153" s="237" t="s">
        <v>85</v>
      </c>
      <c r="AV153" s="13" t="s">
        <v>85</v>
      </c>
      <c r="AW153" s="13" t="s">
        <v>36</v>
      </c>
      <c r="AX153" s="13" t="s">
        <v>83</v>
      </c>
      <c r="AY153" s="237" t="s">
        <v>148</v>
      </c>
    </row>
    <row r="154" s="2" customFormat="1" ht="16.5" customHeight="1">
      <c r="A154" s="40"/>
      <c r="B154" s="41"/>
      <c r="C154" s="207" t="s">
        <v>276</v>
      </c>
      <c r="D154" s="207" t="s">
        <v>150</v>
      </c>
      <c r="E154" s="208" t="s">
        <v>1579</v>
      </c>
      <c r="F154" s="209" t="s">
        <v>1580</v>
      </c>
      <c r="G154" s="210" t="s">
        <v>550</v>
      </c>
      <c r="H154" s="211">
        <v>728</v>
      </c>
      <c r="I154" s="212"/>
      <c r="J154" s="213">
        <f>ROUND(I154*H154,2)</f>
        <v>0</v>
      </c>
      <c r="K154" s="209" t="s">
        <v>154</v>
      </c>
      <c r="L154" s="46"/>
      <c r="M154" s="214" t="s">
        <v>19</v>
      </c>
      <c r="N154" s="215" t="s">
        <v>48</v>
      </c>
      <c r="O154" s="87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8" t="s">
        <v>155</v>
      </c>
      <c r="AT154" s="218" t="s">
        <v>150</v>
      </c>
      <c r="AU154" s="218" t="s">
        <v>85</v>
      </c>
      <c r="AY154" s="19" t="s">
        <v>148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9" t="s">
        <v>155</v>
      </c>
      <c r="BK154" s="219">
        <f>ROUND(I154*H154,2)</f>
        <v>0</v>
      </c>
      <c r="BL154" s="19" t="s">
        <v>155</v>
      </c>
      <c r="BM154" s="218" t="s">
        <v>1581</v>
      </c>
    </row>
    <row r="155" s="2" customFormat="1">
      <c r="A155" s="40"/>
      <c r="B155" s="41"/>
      <c r="C155" s="42"/>
      <c r="D155" s="220" t="s">
        <v>157</v>
      </c>
      <c r="E155" s="42"/>
      <c r="F155" s="221" t="s">
        <v>1582</v>
      </c>
      <c r="G155" s="42"/>
      <c r="H155" s="42"/>
      <c r="I155" s="222"/>
      <c r="J155" s="42"/>
      <c r="K155" s="42"/>
      <c r="L155" s="46"/>
      <c r="M155" s="223"/>
      <c r="N155" s="224"/>
      <c r="O155" s="87"/>
      <c r="P155" s="87"/>
      <c r="Q155" s="87"/>
      <c r="R155" s="87"/>
      <c r="S155" s="87"/>
      <c r="T155" s="88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157</v>
      </c>
      <c r="AU155" s="19" t="s">
        <v>85</v>
      </c>
    </row>
    <row r="156" s="2" customFormat="1">
      <c r="A156" s="40"/>
      <c r="B156" s="41"/>
      <c r="C156" s="42"/>
      <c r="D156" s="225" t="s">
        <v>159</v>
      </c>
      <c r="E156" s="42"/>
      <c r="F156" s="226" t="s">
        <v>1583</v>
      </c>
      <c r="G156" s="42"/>
      <c r="H156" s="42"/>
      <c r="I156" s="222"/>
      <c r="J156" s="42"/>
      <c r="K156" s="42"/>
      <c r="L156" s="46"/>
      <c r="M156" s="223"/>
      <c r="N156" s="224"/>
      <c r="O156" s="87"/>
      <c r="P156" s="87"/>
      <c r="Q156" s="87"/>
      <c r="R156" s="87"/>
      <c r="S156" s="87"/>
      <c r="T156" s="88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159</v>
      </c>
      <c r="AU156" s="19" t="s">
        <v>85</v>
      </c>
    </row>
    <row r="157" s="15" customFormat="1">
      <c r="A157" s="15"/>
      <c r="B157" s="250"/>
      <c r="C157" s="251"/>
      <c r="D157" s="220" t="s">
        <v>161</v>
      </c>
      <c r="E157" s="252" t="s">
        <v>19</v>
      </c>
      <c r="F157" s="253" t="s">
        <v>1584</v>
      </c>
      <c r="G157" s="251"/>
      <c r="H157" s="252" t="s">
        <v>19</v>
      </c>
      <c r="I157" s="254"/>
      <c r="J157" s="251"/>
      <c r="K157" s="251"/>
      <c r="L157" s="255"/>
      <c r="M157" s="256"/>
      <c r="N157" s="257"/>
      <c r="O157" s="257"/>
      <c r="P157" s="257"/>
      <c r="Q157" s="257"/>
      <c r="R157" s="257"/>
      <c r="S157" s="257"/>
      <c r="T157" s="258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9" t="s">
        <v>161</v>
      </c>
      <c r="AU157" s="259" t="s">
        <v>85</v>
      </c>
      <c r="AV157" s="15" t="s">
        <v>83</v>
      </c>
      <c r="AW157" s="15" t="s">
        <v>36</v>
      </c>
      <c r="AX157" s="15" t="s">
        <v>75</v>
      </c>
      <c r="AY157" s="259" t="s">
        <v>148</v>
      </c>
    </row>
    <row r="158" s="13" customFormat="1">
      <c r="A158" s="13"/>
      <c r="B158" s="227"/>
      <c r="C158" s="228"/>
      <c r="D158" s="220" t="s">
        <v>161</v>
      </c>
      <c r="E158" s="229" t="s">
        <v>19</v>
      </c>
      <c r="F158" s="230" t="s">
        <v>1585</v>
      </c>
      <c r="G158" s="228"/>
      <c r="H158" s="231">
        <v>728</v>
      </c>
      <c r="I158" s="232"/>
      <c r="J158" s="228"/>
      <c r="K158" s="228"/>
      <c r="L158" s="233"/>
      <c r="M158" s="234"/>
      <c r="N158" s="235"/>
      <c r="O158" s="235"/>
      <c r="P158" s="235"/>
      <c r="Q158" s="235"/>
      <c r="R158" s="235"/>
      <c r="S158" s="235"/>
      <c r="T158" s="23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7" t="s">
        <v>161</v>
      </c>
      <c r="AU158" s="237" t="s">
        <v>85</v>
      </c>
      <c r="AV158" s="13" t="s">
        <v>85</v>
      </c>
      <c r="AW158" s="13" t="s">
        <v>36</v>
      </c>
      <c r="AX158" s="13" t="s">
        <v>83</v>
      </c>
      <c r="AY158" s="237" t="s">
        <v>148</v>
      </c>
    </row>
    <row r="159" s="2" customFormat="1" ht="16.5" customHeight="1">
      <c r="A159" s="40"/>
      <c r="B159" s="41"/>
      <c r="C159" s="207" t="s">
        <v>284</v>
      </c>
      <c r="D159" s="207" t="s">
        <v>150</v>
      </c>
      <c r="E159" s="208" t="s">
        <v>1586</v>
      </c>
      <c r="F159" s="209" t="s">
        <v>1587</v>
      </c>
      <c r="G159" s="210" t="s">
        <v>550</v>
      </c>
      <c r="H159" s="211">
        <v>97</v>
      </c>
      <c r="I159" s="212"/>
      <c r="J159" s="213">
        <f>ROUND(I159*H159,2)</f>
        <v>0</v>
      </c>
      <c r="K159" s="209" t="s">
        <v>154</v>
      </c>
      <c r="L159" s="46"/>
      <c r="M159" s="214" t="s">
        <v>19</v>
      </c>
      <c r="N159" s="215" t="s">
        <v>48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8" t="s">
        <v>155</v>
      </c>
      <c r="AT159" s="218" t="s">
        <v>150</v>
      </c>
      <c r="AU159" s="218" t="s">
        <v>85</v>
      </c>
      <c r="AY159" s="19" t="s">
        <v>148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9" t="s">
        <v>155</v>
      </c>
      <c r="BK159" s="219">
        <f>ROUND(I159*H159,2)</f>
        <v>0</v>
      </c>
      <c r="BL159" s="19" t="s">
        <v>155</v>
      </c>
      <c r="BM159" s="218" t="s">
        <v>1588</v>
      </c>
    </row>
    <row r="160" s="2" customFormat="1">
      <c r="A160" s="40"/>
      <c r="B160" s="41"/>
      <c r="C160" s="42"/>
      <c r="D160" s="220" t="s">
        <v>157</v>
      </c>
      <c r="E160" s="42"/>
      <c r="F160" s="221" t="s">
        <v>1589</v>
      </c>
      <c r="G160" s="42"/>
      <c r="H160" s="42"/>
      <c r="I160" s="222"/>
      <c r="J160" s="42"/>
      <c r="K160" s="42"/>
      <c r="L160" s="46"/>
      <c r="M160" s="223"/>
      <c r="N160" s="224"/>
      <c r="O160" s="87"/>
      <c r="P160" s="87"/>
      <c r="Q160" s="87"/>
      <c r="R160" s="87"/>
      <c r="S160" s="87"/>
      <c r="T160" s="88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157</v>
      </c>
      <c r="AU160" s="19" t="s">
        <v>85</v>
      </c>
    </row>
    <row r="161" s="2" customFormat="1">
      <c r="A161" s="40"/>
      <c r="B161" s="41"/>
      <c r="C161" s="42"/>
      <c r="D161" s="225" t="s">
        <v>159</v>
      </c>
      <c r="E161" s="42"/>
      <c r="F161" s="226" t="s">
        <v>1590</v>
      </c>
      <c r="G161" s="42"/>
      <c r="H161" s="42"/>
      <c r="I161" s="222"/>
      <c r="J161" s="42"/>
      <c r="K161" s="42"/>
      <c r="L161" s="46"/>
      <c r="M161" s="223"/>
      <c r="N161" s="224"/>
      <c r="O161" s="87"/>
      <c r="P161" s="87"/>
      <c r="Q161" s="87"/>
      <c r="R161" s="87"/>
      <c r="S161" s="87"/>
      <c r="T161" s="88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159</v>
      </c>
      <c r="AU161" s="19" t="s">
        <v>85</v>
      </c>
    </row>
    <row r="162" s="15" customFormat="1">
      <c r="A162" s="15"/>
      <c r="B162" s="250"/>
      <c r="C162" s="251"/>
      <c r="D162" s="220" t="s">
        <v>161</v>
      </c>
      <c r="E162" s="252" t="s">
        <v>19</v>
      </c>
      <c r="F162" s="253" t="s">
        <v>1584</v>
      </c>
      <c r="G162" s="251"/>
      <c r="H162" s="252" t="s">
        <v>19</v>
      </c>
      <c r="I162" s="254"/>
      <c r="J162" s="251"/>
      <c r="K162" s="251"/>
      <c r="L162" s="255"/>
      <c r="M162" s="256"/>
      <c r="N162" s="257"/>
      <c r="O162" s="257"/>
      <c r="P162" s="257"/>
      <c r="Q162" s="257"/>
      <c r="R162" s="257"/>
      <c r="S162" s="257"/>
      <c r="T162" s="25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9" t="s">
        <v>161</v>
      </c>
      <c r="AU162" s="259" t="s">
        <v>85</v>
      </c>
      <c r="AV162" s="15" t="s">
        <v>83</v>
      </c>
      <c r="AW162" s="15" t="s">
        <v>36</v>
      </c>
      <c r="AX162" s="15" t="s">
        <v>75</v>
      </c>
      <c r="AY162" s="259" t="s">
        <v>148</v>
      </c>
    </row>
    <row r="163" s="13" customFormat="1">
      <c r="A163" s="13"/>
      <c r="B163" s="227"/>
      <c r="C163" s="228"/>
      <c r="D163" s="220" t="s">
        <v>161</v>
      </c>
      <c r="E163" s="229" t="s">
        <v>19</v>
      </c>
      <c r="F163" s="230" t="s">
        <v>1591</v>
      </c>
      <c r="G163" s="228"/>
      <c r="H163" s="231">
        <v>97</v>
      </c>
      <c r="I163" s="232"/>
      <c r="J163" s="228"/>
      <c r="K163" s="228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161</v>
      </c>
      <c r="AU163" s="237" t="s">
        <v>85</v>
      </c>
      <c r="AV163" s="13" t="s">
        <v>85</v>
      </c>
      <c r="AW163" s="13" t="s">
        <v>36</v>
      </c>
      <c r="AX163" s="13" t="s">
        <v>83</v>
      </c>
      <c r="AY163" s="237" t="s">
        <v>148</v>
      </c>
    </row>
    <row r="164" s="2" customFormat="1" ht="16.5" customHeight="1">
      <c r="A164" s="40"/>
      <c r="B164" s="41"/>
      <c r="C164" s="207" t="s">
        <v>291</v>
      </c>
      <c r="D164" s="207" t="s">
        <v>150</v>
      </c>
      <c r="E164" s="208" t="s">
        <v>1592</v>
      </c>
      <c r="F164" s="209" t="s">
        <v>1593</v>
      </c>
      <c r="G164" s="210" t="s">
        <v>550</v>
      </c>
      <c r="H164" s="211">
        <v>10</v>
      </c>
      <c r="I164" s="212"/>
      <c r="J164" s="213">
        <f>ROUND(I164*H164,2)</f>
        <v>0</v>
      </c>
      <c r="K164" s="209" t="s">
        <v>154</v>
      </c>
      <c r="L164" s="46"/>
      <c r="M164" s="214" t="s">
        <v>19</v>
      </c>
      <c r="N164" s="215" t="s">
        <v>48</v>
      </c>
      <c r="O164" s="87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8" t="s">
        <v>155</v>
      </c>
      <c r="AT164" s="218" t="s">
        <v>150</v>
      </c>
      <c r="AU164" s="218" t="s">
        <v>85</v>
      </c>
      <c r="AY164" s="19" t="s">
        <v>148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9" t="s">
        <v>155</v>
      </c>
      <c r="BK164" s="219">
        <f>ROUND(I164*H164,2)</f>
        <v>0</v>
      </c>
      <c r="BL164" s="19" t="s">
        <v>155</v>
      </c>
      <c r="BM164" s="218" t="s">
        <v>1594</v>
      </c>
    </row>
    <row r="165" s="2" customFormat="1">
      <c r="A165" s="40"/>
      <c r="B165" s="41"/>
      <c r="C165" s="42"/>
      <c r="D165" s="220" t="s">
        <v>157</v>
      </c>
      <c r="E165" s="42"/>
      <c r="F165" s="221" t="s">
        <v>1595</v>
      </c>
      <c r="G165" s="42"/>
      <c r="H165" s="42"/>
      <c r="I165" s="222"/>
      <c r="J165" s="42"/>
      <c r="K165" s="42"/>
      <c r="L165" s="46"/>
      <c r="M165" s="223"/>
      <c r="N165" s="224"/>
      <c r="O165" s="87"/>
      <c r="P165" s="87"/>
      <c r="Q165" s="87"/>
      <c r="R165" s="87"/>
      <c r="S165" s="87"/>
      <c r="T165" s="88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157</v>
      </c>
      <c r="AU165" s="19" t="s">
        <v>85</v>
      </c>
    </row>
    <row r="166" s="2" customFormat="1">
      <c r="A166" s="40"/>
      <c r="B166" s="41"/>
      <c r="C166" s="42"/>
      <c r="D166" s="225" t="s">
        <v>159</v>
      </c>
      <c r="E166" s="42"/>
      <c r="F166" s="226" t="s">
        <v>1596</v>
      </c>
      <c r="G166" s="42"/>
      <c r="H166" s="42"/>
      <c r="I166" s="222"/>
      <c r="J166" s="42"/>
      <c r="K166" s="42"/>
      <c r="L166" s="46"/>
      <c r="M166" s="223"/>
      <c r="N166" s="224"/>
      <c r="O166" s="87"/>
      <c r="P166" s="87"/>
      <c r="Q166" s="87"/>
      <c r="R166" s="87"/>
      <c r="S166" s="87"/>
      <c r="T166" s="88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159</v>
      </c>
      <c r="AU166" s="19" t="s">
        <v>85</v>
      </c>
    </row>
    <row r="167" s="15" customFormat="1">
      <c r="A167" s="15"/>
      <c r="B167" s="250"/>
      <c r="C167" s="251"/>
      <c r="D167" s="220" t="s">
        <v>161</v>
      </c>
      <c r="E167" s="252" t="s">
        <v>19</v>
      </c>
      <c r="F167" s="253" t="s">
        <v>1584</v>
      </c>
      <c r="G167" s="251"/>
      <c r="H167" s="252" t="s">
        <v>19</v>
      </c>
      <c r="I167" s="254"/>
      <c r="J167" s="251"/>
      <c r="K167" s="251"/>
      <c r="L167" s="255"/>
      <c r="M167" s="256"/>
      <c r="N167" s="257"/>
      <c r="O167" s="257"/>
      <c r="P167" s="257"/>
      <c r="Q167" s="257"/>
      <c r="R167" s="257"/>
      <c r="S167" s="257"/>
      <c r="T167" s="258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9" t="s">
        <v>161</v>
      </c>
      <c r="AU167" s="259" t="s">
        <v>85</v>
      </c>
      <c r="AV167" s="15" t="s">
        <v>83</v>
      </c>
      <c r="AW167" s="15" t="s">
        <v>36</v>
      </c>
      <c r="AX167" s="15" t="s">
        <v>75</v>
      </c>
      <c r="AY167" s="259" t="s">
        <v>148</v>
      </c>
    </row>
    <row r="168" s="13" customFormat="1">
      <c r="A168" s="13"/>
      <c r="B168" s="227"/>
      <c r="C168" s="228"/>
      <c r="D168" s="220" t="s">
        <v>161</v>
      </c>
      <c r="E168" s="229" t="s">
        <v>19</v>
      </c>
      <c r="F168" s="230" t="s">
        <v>240</v>
      </c>
      <c r="G168" s="228"/>
      <c r="H168" s="231">
        <v>10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161</v>
      </c>
      <c r="AU168" s="237" t="s">
        <v>85</v>
      </c>
      <c r="AV168" s="13" t="s">
        <v>85</v>
      </c>
      <c r="AW168" s="13" t="s">
        <v>36</v>
      </c>
      <c r="AX168" s="13" t="s">
        <v>83</v>
      </c>
      <c r="AY168" s="237" t="s">
        <v>148</v>
      </c>
    </row>
    <row r="169" s="2" customFormat="1" ht="16.5" customHeight="1">
      <c r="A169" s="40"/>
      <c r="B169" s="41"/>
      <c r="C169" s="207" t="s">
        <v>8</v>
      </c>
      <c r="D169" s="207" t="s">
        <v>150</v>
      </c>
      <c r="E169" s="208" t="s">
        <v>1597</v>
      </c>
      <c r="F169" s="209" t="s">
        <v>1598</v>
      </c>
      <c r="G169" s="210" t="s">
        <v>550</v>
      </c>
      <c r="H169" s="211">
        <v>1</v>
      </c>
      <c r="I169" s="212"/>
      <c r="J169" s="213">
        <f>ROUND(I169*H169,2)</f>
        <v>0</v>
      </c>
      <c r="K169" s="209" t="s">
        <v>154</v>
      </c>
      <c r="L169" s="46"/>
      <c r="M169" s="214" t="s">
        <v>19</v>
      </c>
      <c r="N169" s="215" t="s">
        <v>48</v>
      </c>
      <c r="O169" s="87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8" t="s">
        <v>155</v>
      </c>
      <c r="AT169" s="218" t="s">
        <v>150</v>
      </c>
      <c r="AU169" s="218" t="s">
        <v>85</v>
      </c>
      <c r="AY169" s="19" t="s">
        <v>148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9" t="s">
        <v>155</v>
      </c>
      <c r="BK169" s="219">
        <f>ROUND(I169*H169,2)</f>
        <v>0</v>
      </c>
      <c r="BL169" s="19" t="s">
        <v>155</v>
      </c>
      <c r="BM169" s="218" t="s">
        <v>1599</v>
      </c>
    </row>
    <row r="170" s="2" customFormat="1">
      <c r="A170" s="40"/>
      <c r="B170" s="41"/>
      <c r="C170" s="42"/>
      <c r="D170" s="220" t="s">
        <v>157</v>
      </c>
      <c r="E170" s="42"/>
      <c r="F170" s="221" t="s">
        <v>1600</v>
      </c>
      <c r="G170" s="42"/>
      <c r="H170" s="42"/>
      <c r="I170" s="222"/>
      <c r="J170" s="42"/>
      <c r="K170" s="42"/>
      <c r="L170" s="46"/>
      <c r="M170" s="223"/>
      <c r="N170" s="224"/>
      <c r="O170" s="87"/>
      <c r="P170" s="87"/>
      <c r="Q170" s="87"/>
      <c r="R170" s="87"/>
      <c r="S170" s="87"/>
      <c r="T170" s="88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157</v>
      </c>
      <c r="AU170" s="19" t="s">
        <v>85</v>
      </c>
    </row>
    <row r="171" s="2" customFormat="1">
      <c r="A171" s="40"/>
      <c r="B171" s="41"/>
      <c r="C171" s="42"/>
      <c r="D171" s="225" t="s">
        <v>159</v>
      </c>
      <c r="E171" s="42"/>
      <c r="F171" s="226" t="s">
        <v>1601</v>
      </c>
      <c r="G171" s="42"/>
      <c r="H171" s="42"/>
      <c r="I171" s="222"/>
      <c r="J171" s="42"/>
      <c r="K171" s="42"/>
      <c r="L171" s="46"/>
      <c r="M171" s="223"/>
      <c r="N171" s="224"/>
      <c r="O171" s="87"/>
      <c r="P171" s="87"/>
      <c r="Q171" s="87"/>
      <c r="R171" s="87"/>
      <c r="S171" s="87"/>
      <c r="T171" s="88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159</v>
      </c>
      <c r="AU171" s="19" t="s">
        <v>85</v>
      </c>
    </row>
    <row r="172" s="15" customFormat="1">
      <c r="A172" s="15"/>
      <c r="B172" s="250"/>
      <c r="C172" s="251"/>
      <c r="D172" s="220" t="s">
        <v>161</v>
      </c>
      <c r="E172" s="252" t="s">
        <v>19</v>
      </c>
      <c r="F172" s="253" t="s">
        <v>1584</v>
      </c>
      <c r="G172" s="251"/>
      <c r="H172" s="252" t="s">
        <v>19</v>
      </c>
      <c r="I172" s="254"/>
      <c r="J172" s="251"/>
      <c r="K172" s="251"/>
      <c r="L172" s="255"/>
      <c r="M172" s="256"/>
      <c r="N172" s="257"/>
      <c r="O172" s="257"/>
      <c r="P172" s="257"/>
      <c r="Q172" s="257"/>
      <c r="R172" s="257"/>
      <c r="S172" s="257"/>
      <c r="T172" s="258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9" t="s">
        <v>161</v>
      </c>
      <c r="AU172" s="259" t="s">
        <v>85</v>
      </c>
      <c r="AV172" s="15" t="s">
        <v>83</v>
      </c>
      <c r="AW172" s="15" t="s">
        <v>36</v>
      </c>
      <c r="AX172" s="15" t="s">
        <v>75</v>
      </c>
      <c r="AY172" s="259" t="s">
        <v>148</v>
      </c>
    </row>
    <row r="173" s="13" customFormat="1">
      <c r="A173" s="13"/>
      <c r="B173" s="227"/>
      <c r="C173" s="228"/>
      <c r="D173" s="220" t="s">
        <v>161</v>
      </c>
      <c r="E173" s="229" t="s">
        <v>19</v>
      </c>
      <c r="F173" s="230" t="s">
        <v>83</v>
      </c>
      <c r="G173" s="228"/>
      <c r="H173" s="231">
        <v>1</v>
      </c>
      <c r="I173" s="232"/>
      <c r="J173" s="228"/>
      <c r="K173" s="228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161</v>
      </c>
      <c r="AU173" s="237" t="s">
        <v>85</v>
      </c>
      <c r="AV173" s="13" t="s">
        <v>85</v>
      </c>
      <c r="AW173" s="13" t="s">
        <v>36</v>
      </c>
      <c r="AX173" s="13" t="s">
        <v>83</v>
      </c>
      <c r="AY173" s="237" t="s">
        <v>148</v>
      </c>
    </row>
    <row r="174" s="2" customFormat="1" ht="16.5" customHeight="1">
      <c r="A174" s="40"/>
      <c r="B174" s="41"/>
      <c r="C174" s="207" t="s">
        <v>308</v>
      </c>
      <c r="D174" s="207" t="s">
        <v>150</v>
      </c>
      <c r="E174" s="208" t="s">
        <v>299</v>
      </c>
      <c r="F174" s="209" t="s">
        <v>300</v>
      </c>
      <c r="G174" s="210" t="s">
        <v>153</v>
      </c>
      <c r="H174" s="211">
        <v>10800</v>
      </c>
      <c r="I174" s="212"/>
      <c r="J174" s="213">
        <f>ROUND(I174*H174,2)</f>
        <v>0</v>
      </c>
      <c r="K174" s="209" t="s">
        <v>154</v>
      </c>
      <c r="L174" s="46"/>
      <c r="M174" s="214" t="s">
        <v>19</v>
      </c>
      <c r="N174" s="215" t="s">
        <v>48</v>
      </c>
      <c r="O174" s="87"/>
      <c r="P174" s="216">
        <f>O174*H174</f>
        <v>0</v>
      </c>
      <c r="Q174" s="216">
        <v>0</v>
      </c>
      <c r="R174" s="216">
        <f>Q174*H174</f>
        <v>0</v>
      </c>
      <c r="S174" s="216">
        <v>0</v>
      </c>
      <c r="T174" s="217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8" t="s">
        <v>155</v>
      </c>
      <c r="AT174" s="218" t="s">
        <v>150</v>
      </c>
      <c r="AU174" s="218" t="s">
        <v>85</v>
      </c>
      <c r="AY174" s="19" t="s">
        <v>148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9" t="s">
        <v>155</v>
      </c>
      <c r="BK174" s="219">
        <f>ROUND(I174*H174,2)</f>
        <v>0</v>
      </c>
      <c r="BL174" s="19" t="s">
        <v>155</v>
      </c>
      <c r="BM174" s="218" t="s">
        <v>1602</v>
      </c>
    </row>
    <row r="175" s="2" customFormat="1">
      <c r="A175" s="40"/>
      <c r="B175" s="41"/>
      <c r="C175" s="42"/>
      <c r="D175" s="220" t="s">
        <v>157</v>
      </c>
      <c r="E175" s="42"/>
      <c r="F175" s="221" t="s">
        <v>302</v>
      </c>
      <c r="G175" s="42"/>
      <c r="H175" s="42"/>
      <c r="I175" s="222"/>
      <c r="J175" s="42"/>
      <c r="K175" s="42"/>
      <c r="L175" s="46"/>
      <c r="M175" s="223"/>
      <c r="N175" s="224"/>
      <c r="O175" s="87"/>
      <c r="P175" s="87"/>
      <c r="Q175" s="87"/>
      <c r="R175" s="87"/>
      <c r="S175" s="87"/>
      <c r="T175" s="88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157</v>
      </c>
      <c r="AU175" s="19" t="s">
        <v>85</v>
      </c>
    </row>
    <row r="176" s="2" customFormat="1">
      <c r="A176" s="40"/>
      <c r="B176" s="41"/>
      <c r="C176" s="42"/>
      <c r="D176" s="225" t="s">
        <v>159</v>
      </c>
      <c r="E176" s="42"/>
      <c r="F176" s="226" t="s">
        <v>303</v>
      </c>
      <c r="G176" s="42"/>
      <c r="H176" s="42"/>
      <c r="I176" s="222"/>
      <c r="J176" s="42"/>
      <c r="K176" s="42"/>
      <c r="L176" s="46"/>
      <c r="M176" s="223"/>
      <c r="N176" s="224"/>
      <c r="O176" s="87"/>
      <c r="P176" s="87"/>
      <c r="Q176" s="87"/>
      <c r="R176" s="87"/>
      <c r="S176" s="87"/>
      <c r="T176" s="88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159</v>
      </c>
      <c r="AU176" s="19" t="s">
        <v>85</v>
      </c>
    </row>
    <row r="177" s="2" customFormat="1">
      <c r="A177" s="40"/>
      <c r="B177" s="41"/>
      <c r="C177" s="42"/>
      <c r="D177" s="220" t="s">
        <v>168</v>
      </c>
      <c r="E177" s="42"/>
      <c r="F177" s="238" t="s">
        <v>1603</v>
      </c>
      <c r="G177" s="42"/>
      <c r="H177" s="42"/>
      <c r="I177" s="222"/>
      <c r="J177" s="42"/>
      <c r="K177" s="42"/>
      <c r="L177" s="46"/>
      <c r="M177" s="223"/>
      <c r="N177" s="224"/>
      <c r="O177" s="87"/>
      <c r="P177" s="87"/>
      <c r="Q177" s="87"/>
      <c r="R177" s="87"/>
      <c r="S177" s="87"/>
      <c r="T177" s="88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168</v>
      </c>
      <c r="AU177" s="19" t="s">
        <v>85</v>
      </c>
    </row>
    <row r="178" s="2" customFormat="1" ht="16.5" customHeight="1">
      <c r="A178" s="40"/>
      <c r="B178" s="41"/>
      <c r="C178" s="271" t="s">
        <v>314</v>
      </c>
      <c r="D178" s="271" t="s">
        <v>250</v>
      </c>
      <c r="E178" s="272" t="s">
        <v>309</v>
      </c>
      <c r="F178" s="273" t="s">
        <v>310</v>
      </c>
      <c r="G178" s="274" t="s">
        <v>311</v>
      </c>
      <c r="H178" s="275">
        <v>162</v>
      </c>
      <c r="I178" s="276"/>
      <c r="J178" s="277">
        <f>ROUND(I178*H178,2)</f>
        <v>0</v>
      </c>
      <c r="K178" s="273" t="s">
        <v>154</v>
      </c>
      <c r="L178" s="278"/>
      <c r="M178" s="279" t="s">
        <v>19</v>
      </c>
      <c r="N178" s="280" t="s">
        <v>48</v>
      </c>
      <c r="O178" s="87"/>
      <c r="P178" s="216">
        <f>O178*H178</f>
        <v>0</v>
      </c>
      <c r="Q178" s="216">
        <v>0.001</v>
      </c>
      <c r="R178" s="216">
        <f>Q178*H178</f>
        <v>0.16200000000000001</v>
      </c>
      <c r="S178" s="216">
        <v>0</v>
      </c>
      <c r="T178" s="217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8" t="s">
        <v>222</v>
      </c>
      <c r="AT178" s="218" t="s">
        <v>250</v>
      </c>
      <c r="AU178" s="218" t="s">
        <v>85</v>
      </c>
      <c r="AY178" s="19" t="s">
        <v>148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9" t="s">
        <v>155</v>
      </c>
      <c r="BK178" s="219">
        <f>ROUND(I178*H178,2)</f>
        <v>0</v>
      </c>
      <c r="BL178" s="19" t="s">
        <v>155</v>
      </c>
      <c r="BM178" s="218" t="s">
        <v>1604</v>
      </c>
    </row>
    <row r="179" s="2" customFormat="1">
      <c r="A179" s="40"/>
      <c r="B179" s="41"/>
      <c r="C179" s="42"/>
      <c r="D179" s="220" t="s">
        <v>157</v>
      </c>
      <c r="E179" s="42"/>
      <c r="F179" s="221" t="s">
        <v>310</v>
      </c>
      <c r="G179" s="42"/>
      <c r="H179" s="42"/>
      <c r="I179" s="222"/>
      <c r="J179" s="42"/>
      <c r="K179" s="42"/>
      <c r="L179" s="46"/>
      <c r="M179" s="223"/>
      <c r="N179" s="224"/>
      <c r="O179" s="87"/>
      <c r="P179" s="87"/>
      <c r="Q179" s="87"/>
      <c r="R179" s="87"/>
      <c r="S179" s="87"/>
      <c r="T179" s="88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157</v>
      </c>
      <c r="AU179" s="19" t="s">
        <v>85</v>
      </c>
    </row>
    <row r="180" s="13" customFormat="1">
      <c r="A180" s="13"/>
      <c r="B180" s="227"/>
      <c r="C180" s="228"/>
      <c r="D180" s="220" t="s">
        <v>161</v>
      </c>
      <c r="E180" s="229" t="s">
        <v>19</v>
      </c>
      <c r="F180" s="230" t="s">
        <v>1605</v>
      </c>
      <c r="G180" s="228"/>
      <c r="H180" s="231">
        <v>162</v>
      </c>
      <c r="I180" s="232"/>
      <c r="J180" s="228"/>
      <c r="K180" s="228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161</v>
      </c>
      <c r="AU180" s="237" t="s">
        <v>85</v>
      </c>
      <c r="AV180" s="13" t="s">
        <v>85</v>
      </c>
      <c r="AW180" s="13" t="s">
        <v>36</v>
      </c>
      <c r="AX180" s="13" t="s">
        <v>83</v>
      </c>
      <c r="AY180" s="237" t="s">
        <v>148</v>
      </c>
    </row>
    <row r="181" s="2" customFormat="1" ht="21.75" customHeight="1">
      <c r="A181" s="40"/>
      <c r="B181" s="41"/>
      <c r="C181" s="207" t="s">
        <v>325</v>
      </c>
      <c r="D181" s="207" t="s">
        <v>150</v>
      </c>
      <c r="E181" s="208" t="s">
        <v>1606</v>
      </c>
      <c r="F181" s="209" t="s">
        <v>1607</v>
      </c>
      <c r="G181" s="210" t="s">
        <v>550</v>
      </c>
      <c r="H181" s="211">
        <v>103</v>
      </c>
      <c r="I181" s="212"/>
      <c r="J181" s="213">
        <f>ROUND(I181*H181,2)</f>
        <v>0</v>
      </c>
      <c r="K181" s="209" t="s">
        <v>154</v>
      </c>
      <c r="L181" s="46"/>
      <c r="M181" s="214" t="s">
        <v>19</v>
      </c>
      <c r="N181" s="215" t="s">
        <v>48</v>
      </c>
      <c r="O181" s="87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8" t="s">
        <v>155</v>
      </c>
      <c r="AT181" s="218" t="s">
        <v>150</v>
      </c>
      <c r="AU181" s="218" t="s">
        <v>85</v>
      </c>
      <c r="AY181" s="19" t="s">
        <v>148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9" t="s">
        <v>155</v>
      </c>
      <c r="BK181" s="219">
        <f>ROUND(I181*H181,2)</f>
        <v>0</v>
      </c>
      <c r="BL181" s="19" t="s">
        <v>155</v>
      </c>
      <c r="BM181" s="218" t="s">
        <v>1608</v>
      </c>
    </row>
    <row r="182" s="2" customFormat="1">
      <c r="A182" s="40"/>
      <c r="B182" s="41"/>
      <c r="C182" s="42"/>
      <c r="D182" s="220" t="s">
        <v>157</v>
      </c>
      <c r="E182" s="42"/>
      <c r="F182" s="221" t="s">
        <v>1609</v>
      </c>
      <c r="G182" s="42"/>
      <c r="H182" s="42"/>
      <c r="I182" s="222"/>
      <c r="J182" s="42"/>
      <c r="K182" s="42"/>
      <c r="L182" s="46"/>
      <c r="M182" s="223"/>
      <c r="N182" s="224"/>
      <c r="O182" s="87"/>
      <c r="P182" s="87"/>
      <c r="Q182" s="87"/>
      <c r="R182" s="87"/>
      <c r="S182" s="87"/>
      <c r="T182" s="88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157</v>
      </c>
      <c r="AU182" s="19" t="s">
        <v>85</v>
      </c>
    </row>
    <row r="183" s="2" customFormat="1">
      <c r="A183" s="40"/>
      <c r="B183" s="41"/>
      <c r="C183" s="42"/>
      <c r="D183" s="225" t="s">
        <v>159</v>
      </c>
      <c r="E183" s="42"/>
      <c r="F183" s="226" t="s">
        <v>1610</v>
      </c>
      <c r="G183" s="42"/>
      <c r="H183" s="42"/>
      <c r="I183" s="222"/>
      <c r="J183" s="42"/>
      <c r="K183" s="42"/>
      <c r="L183" s="46"/>
      <c r="M183" s="223"/>
      <c r="N183" s="224"/>
      <c r="O183" s="87"/>
      <c r="P183" s="87"/>
      <c r="Q183" s="87"/>
      <c r="R183" s="87"/>
      <c r="S183" s="87"/>
      <c r="T183" s="88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159</v>
      </c>
      <c r="AU183" s="19" t="s">
        <v>85</v>
      </c>
    </row>
    <row r="184" s="2" customFormat="1" ht="16.5" customHeight="1">
      <c r="A184" s="40"/>
      <c r="B184" s="41"/>
      <c r="C184" s="207" t="s">
        <v>328</v>
      </c>
      <c r="D184" s="207" t="s">
        <v>150</v>
      </c>
      <c r="E184" s="208" t="s">
        <v>1611</v>
      </c>
      <c r="F184" s="209" t="s">
        <v>1612</v>
      </c>
      <c r="G184" s="210" t="s">
        <v>550</v>
      </c>
      <c r="H184" s="211">
        <v>103</v>
      </c>
      <c r="I184" s="212"/>
      <c r="J184" s="213">
        <f>ROUND(I184*H184,2)</f>
        <v>0</v>
      </c>
      <c r="K184" s="209" t="s">
        <v>154</v>
      </c>
      <c r="L184" s="46"/>
      <c r="M184" s="214" t="s">
        <v>19</v>
      </c>
      <c r="N184" s="215" t="s">
        <v>48</v>
      </c>
      <c r="O184" s="87"/>
      <c r="P184" s="216">
        <f>O184*H184</f>
        <v>0</v>
      </c>
      <c r="Q184" s="216">
        <v>0</v>
      </c>
      <c r="R184" s="216">
        <f>Q184*H184</f>
        <v>0</v>
      </c>
      <c r="S184" s="216">
        <v>0</v>
      </c>
      <c r="T184" s="217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8" t="s">
        <v>155</v>
      </c>
      <c r="AT184" s="218" t="s">
        <v>150</v>
      </c>
      <c r="AU184" s="218" t="s">
        <v>85</v>
      </c>
      <c r="AY184" s="19" t="s">
        <v>148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9" t="s">
        <v>155</v>
      </c>
      <c r="BK184" s="219">
        <f>ROUND(I184*H184,2)</f>
        <v>0</v>
      </c>
      <c r="BL184" s="19" t="s">
        <v>155</v>
      </c>
      <c r="BM184" s="218" t="s">
        <v>1613</v>
      </c>
    </row>
    <row r="185" s="2" customFormat="1">
      <c r="A185" s="40"/>
      <c r="B185" s="41"/>
      <c r="C185" s="42"/>
      <c r="D185" s="220" t="s">
        <v>157</v>
      </c>
      <c r="E185" s="42"/>
      <c r="F185" s="221" t="s">
        <v>1614</v>
      </c>
      <c r="G185" s="42"/>
      <c r="H185" s="42"/>
      <c r="I185" s="222"/>
      <c r="J185" s="42"/>
      <c r="K185" s="42"/>
      <c r="L185" s="46"/>
      <c r="M185" s="223"/>
      <c r="N185" s="224"/>
      <c r="O185" s="87"/>
      <c r="P185" s="87"/>
      <c r="Q185" s="87"/>
      <c r="R185" s="87"/>
      <c r="S185" s="87"/>
      <c r="T185" s="88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157</v>
      </c>
      <c r="AU185" s="19" t="s">
        <v>85</v>
      </c>
    </row>
    <row r="186" s="2" customFormat="1">
      <c r="A186" s="40"/>
      <c r="B186" s="41"/>
      <c r="C186" s="42"/>
      <c r="D186" s="225" t="s">
        <v>159</v>
      </c>
      <c r="E186" s="42"/>
      <c r="F186" s="226" t="s">
        <v>1615</v>
      </c>
      <c r="G186" s="42"/>
      <c r="H186" s="42"/>
      <c r="I186" s="222"/>
      <c r="J186" s="42"/>
      <c r="K186" s="42"/>
      <c r="L186" s="46"/>
      <c r="M186" s="223"/>
      <c r="N186" s="224"/>
      <c r="O186" s="87"/>
      <c r="P186" s="87"/>
      <c r="Q186" s="87"/>
      <c r="R186" s="87"/>
      <c r="S186" s="87"/>
      <c r="T186" s="88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159</v>
      </c>
      <c r="AU186" s="19" t="s">
        <v>85</v>
      </c>
    </row>
    <row r="187" s="2" customFormat="1" ht="16.5" customHeight="1">
      <c r="A187" s="40"/>
      <c r="B187" s="41"/>
      <c r="C187" s="271" t="s">
        <v>336</v>
      </c>
      <c r="D187" s="271" t="s">
        <v>250</v>
      </c>
      <c r="E187" s="272" t="s">
        <v>1616</v>
      </c>
      <c r="F187" s="273" t="s">
        <v>1617</v>
      </c>
      <c r="G187" s="274" t="s">
        <v>550</v>
      </c>
      <c r="H187" s="275">
        <v>36</v>
      </c>
      <c r="I187" s="276"/>
      <c r="J187" s="277">
        <f>ROUND(I187*H187,2)</f>
        <v>0</v>
      </c>
      <c r="K187" s="273" t="s">
        <v>19</v>
      </c>
      <c r="L187" s="278"/>
      <c r="M187" s="279" t="s">
        <v>19</v>
      </c>
      <c r="N187" s="280" t="s">
        <v>48</v>
      </c>
      <c r="O187" s="87"/>
      <c r="P187" s="216">
        <f>O187*H187</f>
        <v>0</v>
      </c>
      <c r="Q187" s="216">
        <v>0.027</v>
      </c>
      <c r="R187" s="216">
        <f>Q187*H187</f>
        <v>0.97199999999999998</v>
      </c>
      <c r="S187" s="216">
        <v>0</v>
      </c>
      <c r="T187" s="217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8" t="s">
        <v>222</v>
      </c>
      <c r="AT187" s="218" t="s">
        <v>250</v>
      </c>
      <c r="AU187" s="218" t="s">
        <v>85</v>
      </c>
      <c r="AY187" s="19" t="s">
        <v>148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9" t="s">
        <v>155</v>
      </c>
      <c r="BK187" s="219">
        <f>ROUND(I187*H187,2)</f>
        <v>0</v>
      </c>
      <c r="BL187" s="19" t="s">
        <v>155</v>
      </c>
      <c r="BM187" s="218" t="s">
        <v>1618</v>
      </c>
    </row>
    <row r="188" s="2" customFormat="1">
      <c r="A188" s="40"/>
      <c r="B188" s="41"/>
      <c r="C188" s="42"/>
      <c r="D188" s="220" t="s">
        <v>157</v>
      </c>
      <c r="E188" s="42"/>
      <c r="F188" s="221" t="s">
        <v>1617</v>
      </c>
      <c r="G188" s="42"/>
      <c r="H188" s="42"/>
      <c r="I188" s="222"/>
      <c r="J188" s="42"/>
      <c r="K188" s="42"/>
      <c r="L188" s="46"/>
      <c r="M188" s="223"/>
      <c r="N188" s="224"/>
      <c r="O188" s="87"/>
      <c r="P188" s="87"/>
      <c r="Q188" s="87"/>
      <c r="R188" s="87"/>
      <c r="S188" s="87"/>
      <c r="T188" s="88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157</v>
      </c>
      <c r="AU188" s="19" t="s">
        <v>85</v>
      </c>
    </row>
    <row r="189" s="2" customFormat="1" ht="16.5" customHeight="1">
      <c r="A189" s="40"/>
      <c r="B189" s="41"/>
      <c r="C189" s="271" t="s">
        <v>7</v>
      </c>
      <c r="D189" s="271" t="s">
        <v>250</v>
      </c>
      <c r="E189" s="272" t="s">
        <v>1619</v>
      </c>
      <c r="F189" s="273" t="s">
        <v>1620</v>
      </c>
      <c r="G189" s="274" t="s">
        <v>550</v>
      </c>
      <c r="H189" s="275">
        <v>15</v>
      </c>
      <c r="I189" s="276"/>
      <c r="J189" s="277">
        <f>ROUND(I189*H189,2)</f>
        <v>0</v>
      </c>
      <c r="K189" s="273" t="s">
        <v>19</v>
      </c>
      <c r="L189" s="278"/>
      <c r="M189" s="279" t="s">
        <v>19</v>
      </c>
      <c r="N189" s="280" t="s">
        <v>48</v>
      </c>
      <c r="O189" s="87"/>
      <c r="P189" s="216">
        <f>O189*H189</f>
        <v>0</v>
      </c>
      <c r="Q189" s="216">
        <v>3.0000000000000001E-05</v>
      </c>
      <c r="R189" s="216">
        <f>Q189*H189</f>
        <v>0.00044999999999999999</v>
      </c>
      <c r="S189" s="216">
        <v>0</v>
      </c>
      <c r="T189" s="217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8" t="s">
        <v>222</v>
      </c>
      <c r="AT189" s="218" t="s">
        <v>250</v>
      </c>
      <c r="AU189" s="218" t="s">
        <v>85</v>
      </c>
      <c r="AY189" s="19" t="s">
        <v>148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9" t="s">
        <v>155</v>
      </c>
      <c r="BK189" s="219">
        <f>ROUND(I189*H189,2)</f>
        <v>0</v>
      </c>
      <c r="BL189" s="19" t="s">
        <v>155</v>
      </c>
      <c r="BM189" s="218" t="s">
        <v>1621</v>
      </c>
    </row>
    <row r="190" s="2" customFormat="1">
      <c r="A190" s="40"/>
      <c r="B190" s="41"/>
      <c r="C190" s="42"/>
      <c r="D190" s="220" t="s">
        <v>157</v>
      </c>
      <c r="E190" s="42"/>
      <c r="F190" s="221" t="s">
        <v>1620</v>
      </c>
      <c r="G190" s="42"/>
      <c r="H190" s="42"/>
      <c r="I190" s="222"/>
      <c r="J190" s="42"/>
      <c r="K190" s="42"/>
      <c r="L190" s="46"/>
      <c r="M190" s="223"/>
      <c r="N190" s="224"/>
      <c r="O190" s="87"/>
      <c r="P190" s="87"/>
      <c r="Q190" s="87"/>
      <c r="R190" s="87"/>
      <c r="S190" s="87"/>
      <c r="T190" s="88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157</v>
      </c>
      <c r="AU190" s="19" t="s">
        <v>85</v>
      </c>
    </row>
    <row r="191" s="2" customFormat="1" ht="16.5" customHeight="1">
      <c r="A191" s="40"/>
      <c r="B191" s="41"/>
      <c r="C191" s="271" t="s">
        <v>352</v>
      </c>
      <c r="D191" s="271" t="s">
        <v>250</v>
      </c>
      <c r="E191" s="272" t="s">
        <v>1622</v>
      </c>
      <c r="F191" s="273" t="s">
        <v>1623</v>
      </c>
      <c r="G191" s="274" t="s">
        <v>550</v>
      </c>
      <c r="H191" s="275">
        <v>21</v>
      </c>
      <c r="I191" s="276"/>
      <c r="J191" s="277">
        <f>ROUND(I191*H191,2)</f>
        <v>0</v>
      </c>
      <c r="K191" s="273" t="s">
        <v>19</v>
      </c>
      <c r="L191" s="278"/>
      <c r="M191" s="279" t="s">
        <v>19</v>
      </c>
      <c r="N191" s="280" t="s">
        <v>48</v>
      </c>
      <c r="O191" s="87"/>
      <c r="P191" s="216">
        <f>O191*H191</f>
        <v>0</v>
      </c>
      <c r="Q191" s="216">
        <v>3.0000000000000001E-05</v>
      </c>
      <c r="R191" s="216">
        <f>Q191*H191</f>
        <v>0.00063000000000000003</v>
      </c>
      <c r="S191" s="216">
        <v>0</v>
      </c>
      <c r="T191" s="217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8" t="s">
        <v>222</v>
      </c>
      <c r="AT191" s="218" t="s">
        <v>250</v>
      </c>
      <c r="AU191" s="218" t="s">
        <v>85</v>
      </c>
      <c r="AY191" s="19" t="s">
        <v>148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9" t="s">
        <v>155</v>
      </c>
      <c r="BK191" s="219">
        <f>ROUND(I191*H191,2)</f>
        <v>0</v>
      </c>
      <c r="BL191" s="19" t="s">
        <v>155</v>
      </c>
      <c r="BM191" s="218" t="s">
        <v>1624</v>
      </c>
    </row>
    <row r="192" s="2" customFormat="1">
      <c r="A192" s="40"/>
      <c r="B192" s="41"/>
      <c r="C192" s="42"/>
      <c r="D192" s="220" t="s">
        <v>157</v>
      </c>
      <c r="E192" s="42"/>
      <c r="F192" s="221" t="s">
        <v>1623</v>
      </c>
      <c r="G192" s="42"/>
      <c r="H192" s="42"/>
      <c r="I192" s="222"/>
      <c r="J192" s="42"/>
      <c r="K192" s="42"/>
      <c r="L192" s="46"/>
      <c r="M192" s="223"/>
      <c r="N192" s="224"/>
      <c r="O192" s="87"/>
      <c r="P192" s="87"/>
      <c r="Q192" s="87"/>
      <c r="R192" s="87"/>
      <c r="S192" s="87"/>
      <c r="T192" s="88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157</v>
      </c>
      <c r="AU192" s="19" t="s">
        <v>85</v>
      </c>
    </row>
    <row r="193" s="2" customFormat="1" ht="16.5" customHeight="1">
      <c r="A193" s="40"/>
      <c r="B193" s="41"/>
      <c r="C193" s="271" t="s">
        <v>360</v>
      </c>
      <c r="D193" s="271" t="s">
        <v>250</v>
      </c>
      <c r="E193" s="272" t="s">
        <v>1625</v>
      </c>
      <c r="F193" s="273" t="s">
        <v>1626</v>
      </c>
      <c r="G193" s="274" t="s">
        <v>550</v>
      </c>
      <c r="H193" s="275">
        <v>21</v>
      </c>
      <c r="I193" s="276"/>
      <c r="J193" s="277">
        <f>ROUND(I193*H193,2)</f>
        <v>0</v>
      </c>
      <c r="K193" s="273" t="s">
        <v>19</v>
      </c>
      <c r="L193" s="278"/>
      <c r="M193" s="279" t="s">
        <v>19</v>
      </c>
      <c r="N193" s="280" t="s">
        <v>48</v>
      </c>
      <c r="O193" s="87"/>
      <c r="P193" s="216">
        <f>O193*H193</f>
        <v>0</v>
      </c>
      <c r="Q193" s="216">
        <v>3.0000000000000001E-05</v>
      </c>
      <c r="R193" s="216">
        <f>Q193*H193</f>
        <v>0.00063000000000000003</v>
      </c>
      <c r="S193" s="216">
        <v>0</v>
      </c>
      <c r="T193" s="217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8" t="s">
        <v>222</v>
      </c>
      <c r="AT193" s="218" t="s">
        <v>250</v>
      </c>
      <c r="AU193" s="218" t="s">
        <v>85</v>
      </c>
      <c r="AY193" s="19" t="s">
        <v>148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9" t="s">
        <v>155</v>
      </c>
      <c r="BK193" s="219">
        <f>ROUND(I193*H193,2)</f>
        <v>0</v>
      </c>
      <c r="BL193" s="19" t="s">
        <v>155</v>
      </c>
      <c r="BM193" s="218" t="s">
        <v>1627</v>
      </c>
    </row>
    <row r="194" s="2" customFormat="1">
      <c r="A194" s="40"/>
      <c r="B194" s="41"/>
      <c r="C194" s="42"/>
      <c r="D194" s="220" t="s">
        <v>157</v>
      </c>
      <c r="E194" s="42"/>
      <c r="F194" s="221" t="s">
        <v>1626</v>
      </c>
      <c r="G194" s="42"/>
      <c r="H194" s="42"/>
      <c r="I194" s="222"/>
      <c r="J194" s="42"/>
      <c r="K194" s="42"/>
      <c r="L194" s="46"/>
      <c r="M194" s="223"/>
      <c r="N194" s="224"/>
      <c r="O194" s="87"/>
      <c r="P194" s="87"/>
      <c r="Q194" s="87"/>
      <c r="R194" s="87"/>
      <c r="S194" s="87"/>
      <c r="T194" s="88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157</v>
      </c>
      <c r="AU194" s="19" t="s">
        <v>85</v>
      </c>
    </row>
    <row r="195" s="2" customFormat="1" ht="16.5" customHeight="1">
      <c r="A195" s="40"/>
      <c r="B195" s="41"/>
      <c r="C195" s="271" t="s">
        <v>369</v>
      </c>
      <c r="D195" s="271" t="s">
        <v>250</v>
      </c>
      <c r="E195" s="272" t="s">
        <v>1628</v>
      </c>
      <c r="F195" s="273" t="s">
        <v>1629</v>
      </c>
      <c r="G195" s="274" t="s">
        <v>550</v>
      </c>
      <c r="H195" s="275">
        <v>5</v>
      </c>
      <c r="I195" s="276"/>
      <c r="J195" s="277">
        <f>ROUND(I195*H195,2)</f>
        <v>0</v>
      </c>
      <c r="K195" s="273" t="s">
        <v>19</v>
      </c>
      <c r="L195" s="278"/>
      <c r="M195" s="279" t="s">
        <v>19</v>
      </c>
      <c r="N195" s="280" t="s">
        <v>48</v>
      </c>
      <c r="O195" s="87"/>
      <c r="P195" s="216">
        <f>O195*H195</f>
        <v>0</v>
      </c>
      <c r="Q195" s="216">
        <v>3.0000000000000001E-05</v>
      </c>
      <c r="R195" s="216">
        <f>Q195*H195</f>
        <v>0.00015000000000000001</v>
      </c>
      <c r="S195" s="216">
        <v>0</v>
      </c>
      <c r="T195" s="217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8" t="s">
        <v>222</v>
      </c>
      <c r="AT195" s="218" t="s">
        <v>250</v>
      </c>
      <c r="AU195" s="218" t="s">
        <v>85</v>
      </c>
      <c r="AY195" s="19" t="s">
        <v>148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9" t="s">
        <v>155</v>
      </c>
      <c r="BK195" s="219">
        <f>ROUND(I195*H195,2)</f>
        <v>0</v>
      </c>
      <c r="BL195" s="19" t="s">
        <v>155</v>
      </c>
      <c r="BM195" s="218" t="s">
        <v>1630</v>
      </c>
    </row>
    <row r="196" s="2" customFormat="1">
      <c r="A196" s="40"/>
      <c r="B196" s="41"/>
      <c r="C196" s="42"/>
      <c r="D196" s="220" t="s">
        <v>157</v>
      </c>
      <c r="E196" s="42"/>
      <c r="F196" s="221" t="s">
        <v>1629</v>
      </c>
      <c r="G196" s="42"/>
      <c r="H196" s="42"/>
      <c r="I196" s="222"/>
      <c r="J196" s="42"/>
      <c r="K196" s="42"/>
      <c r="L196" s="46"/>
      <c r="M196" s="223"/>
      <c r="N196" s="224"/>
      <c r="O196" s="87"/>
      <c r="P196" s="87"/>
      <c r="Q196" s="87"/>
      <c r="R196" s="87"/>
      <c r="S196" s="87"/>
      <c r="T196" s="88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157</v>
      </c>
      <c r="AU196" s="19" t="s">
        <v>85</v>
      </c>
    </row>
    <row r="197" s="2" customFormat="1" ht="16.5" customHeight="1">
      <c r="A197" s="40"/>
      <c r="B197" s="41"/>
      <c r="C197" s="271" t="s">
        <v>376</v>
      </c>
      <c r="D197" s="271" t="s">
        <v>250</v>
      </c>
      <c r="E197" s="272" t="s">
        <v>1631</v>
      </c>
      <c r="F197" s="273" t="s">
        <v>1632</v>
      </c>
      <c r="G197" s="274" t="s">
        <v>550</v>
      </c>
      <c r="H197" s="275">
        <v>5</v>
      </c>
      <c r="I197" s="276"/>
      <c r="J197" s="277">
        <f>ROUND(I197*H197,2)</f>
        <v>0</v>
      </c>
      <c r="K197" s="273" t="s">
        <v>19</v>
      </c>
      <c r="L197" s="278"/>
      <c r="M197" s="279" t="s">
        <v>19</v>
      </c>
      <c r="N197" s="280" t="s">
        <v>48</v>
      </c>
      <c r="O197" s="87"/>
      <c r="P197" s="216">
        <f>O197*H197</f>
        <v>0</v>
      </c>
      <c r="Q197" s="216">
        <v>3.0000000000000001E-05</v>
      </c>
      <c r="R197" s="216">
        <f>Q197*H197</f>
        <v>0.00015000000000000001</v>
      </c>
      <c r="S197" s="216">
        <v>0</v>
      </c>
      <c r="T197" s="217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8" t="s">
        <v>222</v>
      </c>
      <c r="AT197" s="218" t="s">
        <v>250</v>
      </c>
      <c r="AU197" s="218" t="s">
        <v>85</v>
      </c>
      <c r="AY197" s="19" t="s">
        <v>148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9" t="s">
        <v>155</v>
      </c>
      <c r="BK197" s="219">
        <f>ROUND(I197*H197,2)</f>
        <v>0</v>
      </c>
      <c r="BL197" s="19" t="s">
        <v>155</v>
      </c>
      <c r="BM197" s="218" t="s">
        <v>1633</v>
      </c>
    </row>
    <row r="198" s="2" customFormat="1">
      <c r="A198" s="40"/>
      <c r="B198" s="41"/>
      <c r="C198" s="42"/>
      <c r="D198" s="220" t="s">
        <v>157</v>
      </c>
      <c r="E198" s="42"/>
      <c r="F198" s="221" t="s">
        <v>1632</v>
      </c>
      <c r="G198" s="42"/>
      <c r="H198" s="42"/>
      <c r="I198" s="222"/>
      <c r="J198" s="42"/>
      <c r="K198" s="42"/>
      <c r="L198" s="46"/>
      <c r="M198" s="223"/>
      <c r="N198" s="224"/>
      <c r="O198" s="87"/>
      <c r="P198" s="87"/>
      <c r="Q198" s="87"/>
      <c r="R198" s="87"/>
      <c r="S198" s="87"/>
      <c r="T198" s="88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157</v>
      </c>
      <c r="AU198" s="19" t="s">
        <v>85</v>
      </c>
    </row>
    <row r="199" s="2" customFormat="1" ht="16.5" customHeight="1">
      <c r="A199" s="40"/>
      <c r="B199" s="41"/>
      <c r="C199" s="207" t="s">
        <v>384</v>
      </c>
      <c r="D199" s="207" t="s">
        <v>150</v>
      </c>
      <c r="E199" s="208" t="s">
        <v>1634</v>
      </c>
      <c r="F199" s="209" t="s">
        <v>1635</v>
      </c>
      <c r="G199" s="210" t="s">
        <v>550</v>
      </c>
      <c r="H199" s="211">
        <v>103</v>
      </c>
      <c r="I199" s="212"/>
      <c r="J199" s="213">
        <f>ROUND(I199*H199,2)</f>
        <v>0</v>
      </c>
      <c r="K199" s="209" t="s">
        <v>154</v>
      </c>
      <c r="L199" s="46"/>
      <c r="M199" s="214" t="s">
        <v>19</v>
      </c>
      <c r="N199" s="215" t="s">
        <v>48</v>
      </c>
      <c r="O199" s="87"/>
      <c r="P199" s="216">
        <f>O199*H199</f>
        <v>0</v>
      </c>
      <c r="Q199" s="216">
        <v>5.0000000000000002E-05</v>
      </c>
      <c r="R199" s="216">
        <f>Q199*H199</f>
        <v>0.0051500000000000001</v>
      </c>
      <c r="S199" s="216">
        <v>0</v>
      </c>
      <c r="T199" s="217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8" t="s">
        <v>155</v>
      </c>
      <c r="AT199" s="218" t="s">
        <v>150</v>
      </c>
      <c r="AU199" s="218" t="s">
        <v>85</v>
      </c>
      <c r="AY199" s="19" t="s">
        <v>148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9" t="s">
        <v>155</v>
      </c>
      <c r="BK199" s="219">
        <f>ROUND(I199*H199,2)</f>
        <v>0</v>
      </c>
      <c r="BL199" s="19" t="s">
        <v>155</v>
      </c>
      <c r="BM199" s="218" t="s">
        <v>1636</v>
      </c>
    </row>
    <row r="200" s="2" customFormat="1">
      <c r="A200" s="40"/>
      <c r="B200" s="41"/>
      <c r="C200" s="42"/>
      <c r="D200" s="220" t="s">
        <v>157</v>
      </c>
      <c r="E200" s="42"/>
      <c r="F200" s="221" t="s">
        <v>1637</v>
      </c>
      <c r="G200" s="42"/>
      <c r="H200" s="42"/>
      <c r="I200" s="222"/>
      <c r="J200" s="42"/>
      <c r="K200" s="42"/>
      <c r="L200" s="46"/>
      <c r="M200" s="223"/>
      <c r="N200" s="224"/>
      <c r="O200" s="87"/>
      <c r="P200" s="87"/>
      <c r="Q200" s="87"/>
      <c r="R200" s="87"/>
      <c r="S200" s="87"/>
      <c r="T200" s="88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157</v>
      </c>
      <c r="AU200" s="19" t="s">
        <v>85</v>
      </c>
    </row>
    <row r="201" s="2" customFormat="1">
      <c r="A201" s="40"/>
      <c r="B201" s="41"/>
      <c r="C201" s="42"/>
      <c r="D201" s="225" t="s">
        <v>159</v>
      </c>
      <c r="E201" s="42"/>
      <c r="F201" s="226" t="s">
        <v>1638</v>
      </c>
      <c r="G201" s="42"/>
      <c r="H201" s="42"/>
      <c r="I201" s="222"/>
      <c r="J201" s="42"/>
      <c r="K201" s="42"/>
      <c r="L201" s="46"/>
      <c r="M201" s="223"/>
      <c r="N201" s="224"/>
      <c r="O201" s="87"/>
      <c r="P201" s="87"/>
      <c r="Q201" s="87"/>
      <c r="R201" s="87"/>
      <c r="S201" s="87"/>
      <c r="T201" s="88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159</v>
      </c>
      <c r="AU201" s="19" t="s">
        <v>85</v>
      </c>
    </row>
    <row r="202" s="2" customFormat="1" ht="16.5" customHeight="1">
      <c r="A202" s="40"/>
      <c r="B202" s="41"/>
      <c r="C202" s="271" t="s">
        <v>401</v>
      </c>
      <c r="D202" s="271" t="s">
        <v>250</v>
      </c>
      <c r="E202" s="272" t="s">
        <v>1639</v>
      </c>
      <c r="F202" s="273" t="s">
        <v>1640</v>
      </c>
      <c r="G202" s="274" t="s">
        <v>550</v>
      </c>
      <c r="H202" s="275">
        <v>309</v>
      </c>
      <c r="I202" s="276"/>
      <c r="J202" s="277">
        <f>ROUND(I202*H202,2)</f>
        <v>0</v>
      </c>
      <c r="K202" s="273" t="s">
        <v>154</v>
      </c>
      <c r="L202" s="278"/>
      <c r="M202" s="279" t="s">
        <v>19</v>
      </c>
      <c r="N202" s="280" t="s">
        <v>48</v>
      </c>
      <c r="O202" s="87"/>
      <c r="P202" s="216">
        <f>O202*H202</f>
        <v>0</v>
      </c>
      <c r="Q202" s="216">
        <v>0.0035400000000000002</v>
      </c>
      <c r="R202" s="216">
        <f>Q202*H202</f>
        <v>1.0938600000000001</v>
      </c>
      <c r="S202" s="216">
        <v>0</v>
      </c>
      <c r="T202" s="217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8" t="s">
        <v>222</v>
      </c>
      <c r="AT202" s="218" t="s">
        <v>250</v>
      </c>
      <c r="AU202" s="218" t="s">
        <v>85</v>
      </c>
      <c r="AY202" s="19" t="s">
        <v>148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9" t="s">
        <v>155</v>
      </c>
      <c r="BK202" s="219">
        <f>ROUND(I202*H202,2)</f>
        <v>0</v>
      </c>
      <c r="BL202" s="19" t="s">
        <v>155</v>
      </c>
      <c r="BM202" s="218" t="s">
        <v>1641</v>
      </c>
    </row>
    <row r="203" s="2" customFormat="1">
      <c r="A203" s="40"/>
      <c r="B203" s="41"/>
      <c r="C203" s="42"/>
      <c r="D203" s="220" t="s">
        <v>157</v>
      </c>
      <c r="E203" s="42"/>
      <c r="F203" s="221" t="s">
        <v>1640</v>
      </c>
      <c r="G203" s="42"/>
      <c r="H203" s="42"/>
      <c r="I203" s="222"/>
      <c r="J203" s="42"/>
      <c r="K203" s="42"/>
      <c r="L203" s="46"/>
      <c r="M203" s="223"/>
      <c r="N203" s="224"/>
      <c r="O203" s="87"/>
      <c r="P203" s="87"/>
      <c r="Q203" s="87"/>
      <c r="R203" s="87"/>
      <c r="S203" s="87"/>
      <c r="T203" s="88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157</v>
      </c>
      <c r="AU203" s="19" t="s">
        <v>85</v>
      </c>
    </row>
    <row r="204" s="13" customFormat="1">
      <c r="A204" s="13"/>
      <c r="B204" s="227"/>
      <c r="C204" s="228"/>
      <c r="D204" s="220" t="s">
        <v>161</v>
      </c>
      <c r="E204" s="229" t="s">
        <v>19</v>
      </c>
      <c r="F204" s="230" t="s">
        <v>1642</v>
      </c>
      <c r="G204" s="228"/>
      <c r="H204" s="231">
        <v>309</v>
      </c>
      <c r="I204" s="232"/>
      <c r="J204" s="228"/>
      <c r="K204" s="228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161</v>
      </c>
      <c r="AU204" s="237" t="s">
        <v>85</v>
      </c>
      <c r="AV204" s="13" t="s">
        <v>85</v>
      </c>
      <c r="AW204" s="13" t="s">
        <v>36</v>
      </c>
      <c r="AX204" s="13" t="s">
        <v>83</v>
      </c>
      <c r="AY204" s="237" t="s">
        <v>148</v>
      </c>
    </row>
    <row r="205" s="2" customFormat="1" ht="16.5" customHeight="1">
      <c r="A205" s="40"/>
      <c r="B205" s="41"/>
      <c r="C205" s="207" t="s">
        <v>412</v>
      </c>
      <c r="D205" s="207" t="s">
        <v>150</v>
      </c>
      <c r="E205" s="208" t="s">
        <v>1643</v>
      </c>
      <c r="F205" s="209" t="s">
        <v>1644</v>
      </c>
      <c r="G205" s="210" t="s">
        <v>443</v>
      </c>
      <c r="H205" s="211">
        <v>92.700000000000003</v>
      </c>
      <c r="I205" s="212"/>
      <c r="J205" s="213">
        <f>ROUND(I205*H205,2)</f>
        <v>0</v>
      </c>
      <c r="K205" s="209" t="s">
        <v>19</v>
      </c>
      <c r="L205" s="46"/>
      <c r="M205" s="214" t="s">
        <v>19</v>
      </c>
      <c r="N205" s="215" t="s">
        <v>48</v>
      </c>
      <c r="O205" s="87"/>
      <c r="P205" s="216">
        <f>O205*H205</f>
        <v>0</v>
      </c>
      <c r="Q205" s="216">
        <v>3.0000000000000001E-05</v>
      </c>
      <c r="R205" s="216">
        <f>Q205*H205</f>
        <v>0.0027810000000000001</v>
      </c>
      <c r="S205" s="216">
        <v>0</v>
      </c>
      <c r="T205" s="217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8" t="s">
        <v>155</v>
      </c>
      <c r="AT205" s="218" t="s">
        <v>150</v>
      </c>
      <c r="AU205" s="218" t="s">
        <v>85</v>
      </c>
      <c r="AY205" s="19" t="s">
        <v>148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9" t="s">
        <v>155</v>
      </c>
      <c r="BK205" s="219">
        <f>ROUND(I205*H205,2)</f>
        <v>0</v>
      </c>
      <c r="BL205" s="19" t="s">
        <v>155</v>
      </c>
      <c r="BM205" s="218" t="s">
        <v>1645</v>
      </c>
    </row>
    <row r="206" s="2" customFormat="1">
      <c r="A206" s="40"/>
      <c r="B206" s="41"/>
      <c r="C206" s="42"/>
      <c r="D206" s="220" t="s">
        <v>157</v>
      </c>
      <c r="E206" s="42"/>
      <c r="F206" s="221" t="s">
        <v>1644</v>
      </c>
      <c r="G206" s="42"/>
      <c r="H206" s="42"/>
      <c r="I206" s="222"/>
      <c r="J206" s="42"/>
      <c r="K206" s="42"/>
      <c r="L206" s="46"/>
      <c r="M206" s="223"/>
      <c r="N206" s="224"/>
      <c r="O206" s="87"/>
      <c r="P206" s="87"/>
      <c r="Q206" s="87"/>
      <c r="R206" s="87"/>
      <c r="S206" s="87"/>
      <c r="T206" s="88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157</v>
      </c>
      <c r="AU206" s="19" t="s">
        <v>85</v>
      </c>
    </row>
    <row r="207" s="13" customFormat="1">
      <c r="A207" s="13"/>
      <c r="B207" s="227"/>
      <c r="C207" s="228"/>
      <c r="D207" s="220" t="s">
        <v>161</v>
      </c>
      <c r="E207" s="229" t="s">
        <v>19</v>
      </c>
      <c r="F207" s="230" t="s">
        <v>1646</v>
      </c>
      <c r="G207" s="228"/>
      <c r="H207" s="231">
        <v>92.700000000000003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161</v>
      </c>
      <c r="AU207" s="237" t="s">
        <v>85</v>
      </c>
      <c r="AV207" s="13" t="s">
        <v>85</v>
      </c>
      <c r="AW207" s="13" t="s">
        <v>36</v>
      </c>
      <c r="AX207" s="13" t="s">
        <v>83</v>
      </c>
      <c r="AY207" s="237" t="s">
        <v>148</v>
      </c>
    </row>
    <row r="208" s="2" customFormat="1" ht="16.5" customHeight="1">
      <c r="A208" s="40"/>
      <c r="B208" s="41"/>
      <c r="C208" s="271" t="s">
        <v>418</v>
      </c>
      <c r="D208" s="271" t="s">
        <v>250</v>
      </c>
      <c r="E208" s="272" t="s">
        <v>1647</v>
      </c>
      <c r="F208" s="273" t="s">
        <v>1648</v>
      </c>
      <c r="G208" s="274" t="s">
        <v>443</v>
      </c>
      <c r="H208" s="275">
        <v>92.700000000000003</v>
      </c>
      <c r="I208" s="276"/>
      <c r="J208" s="277">
        <f>ROUND(I208*H208,2)</f>
        <v>0</v>
      </c>
      <c r="K208" s="273" t="s">
        <v>154</v>
      </c>
      <c r="L208" s="278"/>
      <c r="M208" s="279" t="s">
        <v>19</v>
      </c>
      <c r="N208" s="280" t="s">
        <v>48</v>
      </c>
      <c r="O208" s="87"/>
      <c r="P208" s="216">
        <f>O208*H208</f>
        <v>0</v>
      </c>
      <c r="Q208" s="216">
        <v>0.0011999999999999999</v>
      </c>
      <c r="R208" s="216">
        <f>Q208*H208</f>
        <v>0.11123999999999999</v>
      </c>
      <c r="S208" s="216">
        <v>0</v>
      </c>
      <c r="T208" s="217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8" t="s">
        <v>222</v>
      </c>
      <c r="AT208" s="218" t="s">
        <v>250</v>
      </c>
      <c r="AU208" s="218" t="s">
        <v>85</v>
      </c>
      <c r="AY208" s="19" t="s">
        <v>148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155</v>
      </c>
      <c r="BK208" s="219">
        <f>ROUND(I208*H208,2)</f>
        <v>0</v>
      </c>
      <c r="BL208" s="19" t="s">
        <v>155</v>
      </c>
      <c r="BM208" s="218" t="s">
        <v>1649</v>
      </c>
    </row>
    <row r="209" s="2" customFormat="1">
      <c r="A209" s="40"/>
      <c r="B209" s="41"/>
      <c r="C209" s="42"/>
      <c r="D209" s="220" t="s">
        <v>157</v>
      </c>
      <c r="E209" s="42"/>
      <c r="F209" s="221" t="s">
        <v>1648</v>
      </c>
      <c r="G209" s="42"/>
      <c r="H209" s="42"/>
      <c r="I209" s="222"/>
      <c r="J209" s="42"/>
      <c r="K209" s="42"/>
      <c r="L209" s="46"/>
      <c r="M209" s="223"/>
      <c r="N209" s="224"/>
      <c r="O209" s="87"/>
      <c r="P209" s="87"/>
      <c r="Q209" s="87"/>
      <c r="R209" s="87"/>
      <c r="S209" s="87"/>
      <c r="T209" s="88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157</v>
      </c>
      <c r="AU209" s="19" t="s">
        <v>85</v>
      </c>
    </row>
    <row r="210" s="13" customFormat="1">
      <c r="A210" s="13"/>
      <c r="B210" s="227"/>
      <c r="C210" s="228"/>
      <c r="D210" s="220" t="s">
        <v>161</v>
      </c>
      <c r="E210" s="229" t="s">
        <v>19</v>
      </c>
      <c r="F210" s="230" t="s">
        <v>1646</v>
      </c>
      <c r="G210" s="228"/>
      <c r="H210" s="231">
        <v>92.700000000000003</v>
      </c>
      <c r="I210" s="232"/>
      <c r="J210" s="228"/>
      <c r="K210" s="228"/>
      <c r="L210" s="233"/>
      <c r="M210" s="234"/>
      <c r="N210" s="235"/>
      <c r="O210" s="235"/>
      <c r="P210" s="235"/>
      <c r="Q210" s="235"/>
      <c r="R210" s="235"/>
      <c r="S210" s="235"/>
      <c r="T210" s="23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7" t="s">
        <v>161</v>
      </c>
      <c r="AU210" s="237" t="s">
        <v>85</v>
      </c>
      <c r="AV210" s="13" t="s">
        <v>85</v>
      </c>
      <c r="AW210" s="13" t="s">
        <v>36</v>
      </c>
      <c r="AX210" s="13" t="s">
        <v>83</v>
      </c>
      <c r="AY210" s="237" t="s">
        <v>148</v>
      </c>
    </row>
    <row r="211" s="2" customFormat="1" ht="16.5" customHeight="1">
      <c r="A211" s="40"/>
      <c r="B211" s="41"/>
      <c r="C211" s="207" t="s">
        <v>427</v>
      </c>
      <c r="D211" s="207" t="s">
        <v>150</v>
      </c>
      <c r="E211" s="208" t="s">
        <v>1650</v>
      </c>
      <c r="F211" s="209" t="s">
        <v>1651</v>
      </c>
      <c r="G211" s="210" t="s">
        <v>550</v>
      </c>
      <c r="H211" s="211">
        <v>103</v>
      </c>
      <c r="I211" s="212"/>
      <c r="J211" s="213">
        <f>ROUND(I211*H211,2)</f>
        <v>0</v>
      </c>
      <c r="K211" s="209" t="s">
        <v>154</v>
      </c>
      <c r="L211" s="46"/>
      <c r="M211" s="214" t="s">
        <v>19</v>
      </c>
      <c r="N211" s="215" t="s">
        <v>48</v>
      </c>
      <c r="O211" s="87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8" t="s">
        <v>155</v>
      </c>
      <c r="AT211" s="218" t="s">
        <v>150</v>
      </c>
      <c r="AU211" s="218" t="s">
        <v>85</v>
      </c>
      <c r="AY211" s="19" t="s">
        <v>148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155</v>
      </c>
      <c r="BK211" s="219">
        <f>ROUND(I211*H211,2)</f>
        <v>0</v>
      </c>
      <c r="BL211" s="19" t="s">
        <v>155</v>
      </c>
      <c r="BM211" s="218" t="s">
        <v>1652</v>
      </c>
    </row>
    <row r="212" s="2" customFormat="1">
      <c r="A212" s="40"/>
      <c r="B212" s="41"/>
      <c r="C212" s="42"/>
      <c r="D212" s="220" t="s">
        <v>157</v>
      </c>
      <c r="E212" s="42"/>
      <c r="F212" s="221" t="s">
        <v>1653</v>
      </c>
      <c r="G212" s="42"/>
      <c r="H212" s="42"/>
      <c r="I212" s="222"/>
      <c r="J212" s="42"/>
      <c r="K212" s="42"/>
      <c r="L212" s="46"/>
      <c r="M212" s="223"/>
      <c r="N212" s="224"/>
      <c r="O212" s="87"/>
      <c r="P212" s="87"/>
      <c r="Q212" s="87"/>
      <c r="R212" s="87"/>
      <c r="S212" s="87"/>
      <c r="T212" s="88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157</v>
      </c>
      <c r="AU212" s="19" t="s">
        <v>85</v>
      </c>
    </row>
    <row r="213" s="2" customFormat="1">
      <c r="A213" s="40"/>
      <c r="B213" s="41"/>
      <c r="C213" s="42"/>
      <c r="D213" s="225" t="s">
        <v>159</v>
      </c>
      <c r="E213" s="42"/>
      <c r="F213" s="226" t="s">
        <v>1654</v>
      </c>
      <c r="G213" s="42"/>
      <c r="H213" s="42"/>
      <c r="I213" s="222"/>
      <c r="J213" s="42"/>
      <c r="K213" s="42"/>
      <c r="L213" s="46"/>
      <c r="M213" s="223"/>
      <c r="N213" s="224"/>
      <c r="O213" s="87"/>
      <c r="P213" s="87"/>
      <c r="Q213" s="87"/>
      <c r="R213" s="87"/>
      <c r="S213" s="87"/>
      <c r="T213" s="88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159</v>
      </c>
      <c r="AU213" s="19" t="s">
        <v>85</v>
      </c>
    </row>
    <row r="214" s="12" customFormat="1" ht="22.8" customHeight="1">
      <c r="A214" s="12"/>
      <c r="B214" s="191"/>
      <c r="C214" s="192"/>
      <c r="D214" s="193" t="s">
        <v>74</v>
      </c>
      <c r="E214" s="205" t="s">
        <v>660</v>
      </c>
      <c r="F214" s="205" t="s">
        <v>661</v>
      </c>
      <c r="G214" s="192"/>
      <c r="H214" s="192"/>
      <c r="I214" s="195"/>
      <c r="J214" s="206">
        <f>BK214</f>
        <v>0</v>
      </c>
      <c r="K214" s="192"/>
      <c r="L214" s="197"/>
      <c r="M214" s="198"/>
      <c r="N214" s="199"/>
      <c r="O214" s="199"/>
      <c r="P214" s="200">
        <f>SUM(P215:P243)</f>
        <v>0</v>
      </c>
      <c r="Q214" s="199"/>
      <c r="R214" s="200">
        <f>SUM(R215:R243)</f>
        <v>0</v>
      </c>
      <c r="S214" s="199"/>
      <c r="T214" s="201">
        <f>SUM(T215:T243)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2" t="s">
        <v>83</v>
      </c>
      <c r="AT214" s="203" t="s">
        <v>74</v>
      </c>
      <c r="AU214" s="203" t="s">
        <v>83</v>
      </c>
      <c r="AY214" s="202" t="s">
        <v>148</v>
      </c>
      <c r="BK214" s="204">
        <f>SUM(BK215:BK243)</f>
        <v>0</v>
      </c>
    </row>
    <row r="215" s="2" customFormat="1" ht="16.5" customHeight="1">
      <c r="A215" s="40"/>
      <c r="B215" s="41"/>
      <c r="C215" s="207" t="s">
        <v>434</v>
      </c>
      <c r="D215" s="207" t="s">
        <v>150</v>
      </c>
      <c r="E215" s="208" t="s">
        <v>1655</v>
      </c>
      <c r="F215" s="209" t="s">
        <v>1656</v>
      </c>
      <c r="G215" s="210" t="s">
        <v>421</v>
      </c>
      <c r="H215" s="211">
        <v>49.299999999999997</v>
      </c>
      <c r="I215" s="212"/>
      <c r="J215" s="213">
        <f>ROUND(I215*H215,2)</f>
        <v>0</v>
      </c>
      <c r="K215" s="209" t="s">
        <v>19</v>
      </c>
      <c r="L215" s="46"/>
      <c r="M215" s="214" t="s">
        <v>19</v>
      </c>
      <c r="N215" s="215" t="s">
        <v>48</v>
      </c>
      <c r="O215" s="87"/>
      <c r="P215" s="216">
        <f>O215*H215</f>
        <v>0</v>
      </c>
      <c r="Q215" s="216">
        <v>0</v>
      </c>
      <c r="R215" s="216">
        <f>Q215*H215</f>
        <v>0</v>
      </c>
      <c r="S215" s="216">
        <v>0</v>
      </c>
      <c r="T215" s="217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8" t="s">
        <v>155</v>
      </c>
      <c r="AT215" s="218" t="s">
        <v>150</v>
      </c>
      <c r="AU215" s="218" t="s">
        <v>85</v>
      </c>
      <c r="AY215" s="19" t="s">
        <v>148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9" t="s">
        <v>155</v>
      </c>
      <c r="BK215" s="219">
        <f>ROUND(I215*H215,2)</f>
        <v>0</v>
      </c>
      <c r="BL215" s="19" t="s">
        <v>155</v>
      </c>
      <c r="BM215" s="218" t="s">
        <v>1657</v>
      </c>
    </row>
    <row r="216" s="2" customFormat="1">
      <c r="A216" s="40"/>
      <c r="B216" s="41"/>
      <c r="C216" s="42"/>
      <c r="D216" s="220" t="s">
        <v>157</v>
      </c>
      <c r="E216" s="42"/>
      <c r="F216" s="221" t="s">
        <v>1656</v>
      </c>
      <c r="G216" s="42"/>
      <c r="H216" s="42"/>
      <c r="I216" s="222"/>
      <c r="J216" s="42"/>
      <c r="K216" s="42"/>
      <c r="L216" s="46"/>
      <c r="M216" s="223"/>
      <c r="N216" s="224"/>
      <c r="O216" s="87"/>
      <c r="P216" s="87"/>
      <c r="Q216" s="87"/>
      <c r="R216" s="87"/>
      <c r="S216" s="87"/>
      <c r="T216" s="88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157</v>
      </c>
      <c r="AU216" s="19" t="s">
        <v>85</v>
      </c>
    </row>
    <row r="217" s="15" customFormat="1">
      <c r="A217" s="15"/>
      <c r="B217" s="250"/>
      <c r="C217" s="251"/>
      <c r="D217" s="220" t="s">
        <v>161</v>
      </c>
      <c r="E217" s="252" t="s">
        <v>19</v>
      </c>
      <c r="F217" s="253" t="s">
        <v>1658</v>
      </c>
      <c r="G217" s="251"/>
      <c r="H217" s="252" t="s">
        <v>19</v>
      </c>
      <c r="I217" s="254"/>
      <c r="J217" s="251"/>
      <c r="K217" s="251"/>
      <c r="L217" s="255"/>
      <c r="M217" s="256"/>
      <c r="N217" s="257"/>
      <c r="O217" s="257"/>
      <c r="P217" s="257"/>
      <c r="Q217" s="257"/>
      <c r="R217" s="257"/>
      <c r="S217" s="257"/>
      <c r="T217" s="258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9" t="s">
        <v>161</v>
      </c>
      <c r="AU217" s="259" t="s">
        <v>85</v>
      </c>
      <c r="AV217" s="15" t="s">
        <v>83</v>
      </c>
      <c r="AW217" s="15" t="s">
        <v>36</v>
      </c>
      <c r="AX217" s="15" t="s">
        <v>75</v>
      </c>
      <c r="AY217" s="259" t="s">
        <v>148</v>
      </c>
    </row>
    <row r="218" s="15" customFormat="1">
      <c r="A218" s="15"/>
      <c r="B218" s="250"/>
      <c r="C218" s="251"/>
      <c r="D218" s="220" t="s">
        <v>161</v>
      </c>
      <c r="E218" s="252" t="s">
        <v>19</v>
      </c>
      <c r="F218" s="253" t="s">
        <v>1659</v>
      </c>
      <c r="G218" s="251"/>
      <c r="H218" s="252" t="s">
        <v>19</v>
      </c>
      <c r="I218" s="254"/>
      <c r="J218" s="251"/>
      <c r="K218" s="251"/>
      <c r="L218" s="255"/>
      <c r="M218" s="256"/>
      <c r="N218" s="257"/>
      <c r="O218" s="257"/>
      <c r="P218" s="257"/>
      <c r="Q218" s="257"/>
      <c r="R218" s="257"/>
      <c r="S218" s="257"/>
      <c r="T218" s="258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9" t="s">
        <v>161</v>
      </c>
      <c r="AU218" s="259" t="s">
        <v>85</v>
      </c>
      <c r="AV218" s="15" t="s">
        <v>83</v>
      </c>
      <c r="AW218" s="15" t="s">
        <v>36</v>
      </c>
      <c r="AX218" s="15" t="s">
        <v>75</v>
      </c>
      <c r="AY218" s="259" t="s">
        <v>148</v>
      </c>
    </row>
    <row r="219" s="13" customFormat="1">
      <c r="A219" s="13"/>
      <c r="B219" s="227"/>
      <c r="C219" s="228"/>
      <c r="D219" s="220" t="s">
        <v>161</v>
      </c>
      <c r="E219" s="229" t="s">
        <v>19</v>
      </c>
      <c r="F219" s="230" t="s">
        <v>1660</v>
      </c>
      <c r="G219" s="228"/>
      <c r="H219" s="231">
        <v>26.199999999999999</v>
      </c>
      <c r="I219" s="232"/>
      <c r="J219" s="228"/>
      <c r="K219" s="228"/>
      <c r="L219" s="233"/>
      <c r="M219" s="234"/>
      <c r="N219" s="235"/>
      <c r="O219" s="235"/>
      <c r="P219" s="235"/>
      <c r="Q219" s="235"/>
      <c r="R219" s="235"/>
      <c r="S219" s="235"/>
      <c r="T219" s="23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7" t="s">
        <v>161</v>
      </c>
      <c r="AU219" s="237" t="s">
        <v>85</v>
      </c>
      <c r="AV219" s="13" t="s">
        <v>85</v>
      </c>
      <c r="AW219" s="13" t="s">
        <v>36</v>
      </c>
      <c r="AX219" s="13" t="s">
        <v>75</v>
      </c>
      <c r="AY219" s="237" t="s">
        <v>148</v>
      </c>
    </row>
    <row r="220" s="15" customFormat="1">
      <c r="A220" s="15"/>
      <c r="B220" s="250"/>
      <c r="C220" s="251"/>
      <c r="D220" s="220" t="s">
        <v>161</v>
      </c>
      <c r="E220" s="252" t="s">
        <v>19</v>
      </c>
      <c r="F220" s="253" t="s">
        <v>1661</v>
      </c>
      <c r="G220" s="251"/>
      <c r="H220" s="252" t="s">
        <v>19</v>
      </c>
      <c r="I220" s="254"/>
      <c r="J220" s="251"/>
      <c r="K220" s="251"/>
      <c r="L220" s="255"/>
      <c r="M220" s="256"/>
      <c r="N220" s="257"/>
      <c r="O220" s="257"/>
      <c r="P220" s="257"/>
      <c r="Q220" s="257"/>
      <c r="R220" s="257"/>
      <c r="S220" s="257"/>
      <c r="T220" s="258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9" t="s">
        <v>161</v>
      </c>
      <c r="AU220" s="259" t="s">
        <v>85</v>
      </c>
      <c r="AV220" s="15" t="s">
        <v>83</v>
      </c>
      <c r="AW220" s="15" t="s">
        <v>36</v>
      </c>
      <c r="AX220" s="15" t="s">
        <v>75</v>
      </c>
      <c r="AY220" s="259" t="s">
        <v>148</v>
      </c>
    </row>
    <row r="221" s="13" customFormat="1">
      <c r="A221" s="13"/>
      <c r="B221" s="227"/>
      <c r="C221" s="228"/>
      <c r="D221" s="220" t="s">
        <v>161</v>
      </c>
      <c r="E221" s="229" t="s">
        <v>19</v>
      </c>
      <c r="F221" s="230" t="s">
        <v>1662</v>
      </c>
      <c r="G221" s="228"/>
      <c r="H221" s="231">
        <v>12.300000000000001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161</v>
      </c>
      <c r="AU221" s="237" t="s">
        <v>85</v>
      </c>
      <c r="AV221" s="13" t="s">
        <v>85</v>
      </c>
      <c r="AW221" s="13" t="s">
        <v>36</v>
      </c>
      <c r="AX221" s="13" t="s">
        <v>75</v>
      </c>
      <c r="AY221" s="237" t="s">
        <v>148</v>
      </c>
    </row>
    <row r="222" s="15" customFormat="1">
      <c r="A222" s="15"/>
      <c r="B222" s="250"/>
      <c r="C222" s="251"/>
      <c r="D222" s="220" t="s">
        <v>161</v>
      </c>
      <c r="E222" s="252" t="s">
        <v>19</v>
      </c>
      <c r="F222" s="253" t="s">
        <v>1663</v>
      </c>
      <c r="G222" s="251"/>
      <c r="H222" s="252" t="s">
        <v>19</v>
      </c>
      <c r="I222" s="254"/>
      <c r="J222" s="251"/>
      <c r="K222" s="251"/>
      <c r="L222" s="255"/>
      <c r="M222" s="256"/>
      <c r="N222" s="257"/>
      <c r="O222" s="257"/>
      <c r="P222" s="257"/>
      <c r="Q222" s="257"/>
      <c r="R222" s="257"/>
      <c r="S222" s="257"/>
      <c r="T222" s="258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9" t="s">
        <v>161</v>
      </c>
      <c r="AU222" s="259" t="s">
        <v>85</v>
      </c>
      <c r="AV222" s="15" t="s">
        <v>83</v>
      </c>
      <c r="AW222" s="15" t="s">
        <v>36</v>
      </c>
      <c r="AX222" s="15" t="s">
        <v>75</v>
      </c>
      <c r="AY222" s="259" t="s">
        <v>148</v>
      </c>
    </row>
    <row r="223" s="13" customFormat="1">
      <c r="A223" s="13"/>
      <c r="B223" s="227"/>
      <c r="C223" s="228"/>
      <c r="D223" s="220" t="s">
        <v>161</v>
      </c>
      <c r="E223" s="229" t="s">
        <v>19</v>
      </c>
      <c r="F223" s="230" t="s">
        <v>1664</v>
      </c>
      <c r="G223" s="228"/>
      <c r="H223" s="231">
        <v>6</v>
      </c>
      <c r="I223" s="232"/>
      <c r="J223" s="228"/>
      <c r="K223" s="228"/>
      <c r="L223" s="233"/>
      <c r="M223" s="234"/>
      <c r="N223" s="235"/>
      <c r="O223" s="235"/>
      <c r="P223" s="235"/>
      <c r="Q223" s="235"/>
      <c r="R223" s="235"/>
      <c r="S223" s="235"/>
      <c r="T223" s="23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7" t="s">
        <v>161</v>
      </c>
      <c r="AU223" s="237" t="s">
        <v>85</v>
      </c>
      <c r="AV223" s="13" t="s">
        <v>85</v>
      </c>
      <c r="AW223" s="13" t="s">
        <v>36</v>
      </c>
      <c r="AX223" s="13" t="s">
        <v>75</v>
      </c>
      <c r="AY223" s="237" t="s">
        <v>148</v>
      </c>
    </row>
    <row r="224" s="15" customFormat="1">
      <c r="A224" s="15"/>
      <c r="B224" s="250"/>
      <c r="C224" s="251"/>
      <c r="D224" s="220" t="s">
        <v>161</v>
      </c>
      <c r="E224" s="252" t="s">
        <v>19</v>
      </c>
      <c r="F224" s="253" t="s">
        <v>1665</v>
      </c>
      <c r="G224" s="251"/>
      <c r="H224" s="252" t="s">
        <v>19</v>
      </c>
      <c r="I224" s="254"/>
      <c r="J224" s="251"/>
      <c r="K224" s="251"/>
      <c r="L224" s="255"/>
      <c r="M224" s="256"/>
      <c r="N224" s="257"/>
      <c r="O224" s="257"/>
      <c r="P224" s="257"/>
      <c r="Q224" s="257"/>
      <c r="R224" s="257"/>
      <c r="S224" s="257"/>
      <c r="T224" s="258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59" t="s">
        <v>161</v>
      </c>
      <c r="AU224" s="259" t="s">
        <v>85</v>
      </c>
      <c r="AV224" s="15" t="s">
        <v>83</v>
      </c>
      <c r="AW224" s="15" t="s">
        <v>36</v>
      </c>
      <c r="AX224" s="15" t="s">
        <v>75</v>
      </c>
      <c r="AY224" s="259" t="s">
        <v>148</v>
      </c>
    </row>
    <row r="225" s="13" customFormat="1">
      <c r="A225" s="13"/>
      <c r="B225" s="227"/>
      <c r="C225" s="228"/>
      <c r="D225" s="220" t="s">
        <v>161</v>
      </c>
      <c r="E225" s="229" t="s">
        <v>19</v>
      </c>
      <c r="F225" s="230" t="s">
        <v>1666</v>
      </c>
      <c r="G225" s="228"/>
      <c r="H225" s="231">
        <v>1.8</v>
      </c>
      <c r="I225" s="232"/>
      <c r="J225" s="228"/>
      <c r="K225" s="228"/>
      <c r="L225" s="233"/>
      <c r="M225" s="234"/>
      <c r="N225" s="235"/>
      <c r="O225" s="235"/>
      <c r="P225" s="235"/>
      <c r="Q225" s="235"/>
      <c r="R225" s="235"/>
      <c r="S225" s="235"/>
      <c r="T225" s="23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7" t="s">
        <v>161</v>
      </c>
      <c r="AU225" s="237" t="s">
        <v>85</v>
      </c>
      <c r="AV225" s="13" t="s">
        <v>85</v>
      </c>
      <c r="AW225" s="13" t="s">
        <v>36</v>
      </c>
      <c r="AX225" s="13" t="s">
        <v>75</v>
      </c>
      <c r="AY225" s="237" t="s">
        <v>148</v>
      </c>
    </row>
    <row r="226" s="15" customFormat="1">
      <c r="A226" s="15"/>
      <c r="B226" s="250"/>
      <c r="C226" s="251"/>
      <c r="D226" s="220" t="s">
        <v>161</v>
      </c>
      <c r="E226" s="252" t="s">
        <v>19</v>
      </c>
      <c r="F226" s="253" t="s">
        <v>1667</v>
      </c>
      <c r="G226" s="251"/>
      <c r="H226" s="252" t="s">
        <v>19</v>
      </c>
      <c r="I226" s="254"/>
      <c r="J226" s="251"/>
      <c r="K226" s="251"/>
      <c r="L226" s="255"/>
      <c r="M226" s="256"/>
      <c r="N226" s="257"/>
      <c r="O226" s="257"/>
      <c r="P226" s="257"/>
      <c r="Q226" s="257"/>
      <c r="R226" s="257"/>
      <c r="S226" s="257"/>
      <c r="T226" s="258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9" t="s">
        <v>161</v>
      </c>
      <c r="AU226" s="259" t="s">
        <v>85</v>
      </c>
      <c r="AV226" s="15" t="s">
        <v>83</v>
      </c>
      <c r="AW226" s="15" t="s">
        <v>36</v>
      </c>
      <c r="AX226" s="15" t="s">
        <v>75</v>
      </c>
      <c r="AY226" s="259" t="s">
        <v>148</v>
      </c>
    </row>
    <row r="227" s="13" customFormat="1">
      <c r="A227" s="13"/>
      <c r="B227" s="227"/>
      <c r="C227" s="228"/>
      <c r="D227" s="220" t="s">
        <v>161</v>
      </c>
      <c r="E227" s="229" t="s">
        <v>19</v>
      </c>
      <c r="F227" s="230" t="s">
        <v>1668</v>
      </c>
      <c r="G227" s="228"/>
      <c r="H227" s="231">
        <v>3</v>
      </c>
      <c r="I227" s="232"/>
      <c r="J227" s="228"/>
      <c r="K227" s="228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161</v>
      </c>
      <c r="AU227" s="237" t="s">
        <v>85</v>
      </c>
      <c r="AV227" s="13" t="s">
        <v>85</v>
      </c>
      <c r="AW227" s="13" t="s">
        <v>36</v>
      </c>
      <c r="AX227" s="13" t="s">
        <v>75</v>
      </c>
      <c r="AY227" s="237" t="s">
        <v>148</v>
      </c>
    </row>
    <row r="228" s="14" customFormat="1">
      <c r="A228" s="14"/>
      <c r="B228" s="239"/>
      <c r="C228" s="240"/>
      <c r="D228" s="220" t="s">
        <v>161</v>
      </c>
      <c r="E228" s="241" t="s">
        <v>19</v>
      </c>
      <c r="F228" s="242" t="s">
        <v>181</v>
      </c>
      <c r="G228" s="240"/>
      <c r="H228" s="243">
        <v>49.299999999999997</v>
      </c>
      <c r="I228" s="244"/>
      <c r="J228" s="240"/>
      <c r="K228" s="240"/>
      <c r="L228" s="245"/>
      <c r="M228" s="246"/>
      <c r="N228" s="247"/>
      <c r="O228" s="247"/>
      <c r="P228" s="247"/>
      <c r="Q228" s="247"/>
      <c r="R228" s="247"/>
      <c r="S228" s="247"/>
      <c r="T228" s="24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9" t="s">
        <v>161</v>
      </c>
      <c r="AU228" s="249" t="s">
        <v>85</v>
      </c>
      <c r="AV228" s="14" t="s">
        <v>155</v>
      </c>
      <c r="AW228" s="14" t="s">
        <v>36</v>
      </c>
      <c r="AX228" s="14" t="s">
        <v>83</v>
      </c>
      <c r="AY228" s="249" t="s">
        <v>148</v>
      </c>
    </row>
    <row r="229" s="2" customFormat="1" ht="16.5" customHeight="1">
      <c r="A229" s="40"/>
      <c r="B229" s="41"/>
      <c r="C229" s="207" t="s">
        <v>440</v>
      </c>
      <c r="D229" s="207" t="s">
        <v>150</v>
      </c>
      <c r="E229" s="208" t="s">
        <v>1669</v>
      </c>
      <c r="F229" s="209" t="s">
        <v>1670</v>
      </c>
      <c r="G229" s="210" t="s">
        <v>174</v>
      </c>
      <c r="H229" s="211">
        <v>510.30000000000001</v>
      </c>
      <c r="I229" s="212"/>
      <c r="J229" s="213">
        <f>ROUND(I229*H229,2)</f>
        <v>0</v>
      </c>
      <c r="K229" s="209" t="s">
        <v>19</v>
      </c>
      <c r="L229" s="46"/>
      <c r="M229" s="214" t="s">
        <v>19</v>
      </c>
      <c r="N229" s="215" t="s">
        <v>48</v>
      </c>
      <c r="O229" s="87"/>
      <c r="P229" s="216">
        <f>O229*H229</f>
        <v>0</v>
      </c>
      <c r="Q229" s="216">
        <v>0</v>
      </c>
      <c r="R229" s="216">
        <f>Q229*H229</f>
        <v>0</v>
      </c>
      <c r="S229" s="216">
        <v>0</v>
      </c>
      <c r="T229" s="217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8" t="s">
        <v>155</v>
      </c>
      <c r="AT229" s="218" t="s">
        <v>150</v>
      </c>
      <c r="AU229" s="218" t="s">
        <v>85</v>
      </c>
      <c r="AY229" s="19" t="s">
        <v>148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9" t="s">
        <v>155</v>
      </c>
      <c r="BK229" s="219">
        <f>ROUND(I229*H229,2)</f>
        <v>0</v>
      </c>
      <c r="BL229" s="19" t="s">
        <v>155</v>
      </c>
      <c r="BM229" s="218" t="s">
        <v>1671</v>
      </c>
    </row>
    <row r="230" s="2" customFormat="1">
      <c r="A230" s="40"/>
      <c r="B230" s="41"/>
      <c r="C230" s="42"/>
      <c r="D230" s="220" t="s">
        <v>157</v>
      </c>
      <c r="E230" s="42"/>
      <c r="F230" s="221" t="s">
        <v>1670</v>
      </c>
      <c r="G230" s="42"/>
      <c r="H230" s="42"/>
      <c r="I230" s="222"/>
      <c r="J230" s="42"/>
      <c r="K230" s="42"/>
      <c r="L230" s="46"/>
      <c r="M230" s="223"/>
      <c r="N230" s="224"/>
      <c r="O230" s="87"/>
      <c r="P230" s="87"/>
      <c r="Q230" s="87"/>
      <c r="R230" s="87"/>
      <c r="S230" s="87"/>
      <c r="T230" s="88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157</v>
      </c>
      <c r="AU230" s="19" t="s">
        <v>85</v>
      </c>
    </row>
    <row r="231" s="15" customFormat="1">
      <c r="A231" s="15"/>
      <c r="B231" s="250"/>
      <c r="C231" s="251"/>
      <c r="D231" s="220" t="s">
        <v>161</v>
      </c>
      <c r="E231" s="252" t="s">
        <v>19</v>
      </c>
      <c r="F231" s="253" t="s">
        <v>1672</v>
      </c>
      <c r="G231" s="251"/>
      <c r="H231" s="252" t="s">
        <v>19</v>
      </c>
      <c r="I231" s="254"/>
      <c r="J231" s="251"/>
      <c r="K231" s="251"/>
      <c r="L231" s="255"/>
      <c r="M231" s="256"/>
      <c r="N231" s="257"/>
      <c r="O231" s="257"/>
      <c r="P231" s="257"/>
      <c r="Q231" s="257"/>
      <c r="R231" s="257"/>
      <c r="S231" s="257"/>
      <c r="T231" s="25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9" t="s">
        <v>161</v>
      </c>
      <c r="AU231" s="259" t="s">
        <v>85</v>
      </c>
      <c r="AV231" s="15" t="s">
        <v>83</v>
      </c>
      <c r="AW231" s="15" t="s">
        <v>36</v>
      </c>
      <c r="AX231" s="15" t="s">
        <v>75</v>
      </c>
      <c r="AY231" s="259" t="s">
        <v>148</v>
      </c>
    </row>
    <row r="232" s="15" customFormat="1">
      <c r="A232" s="15"/>
      <c r="B232" s="250"/>
      <c r="C232" s="251"/>
      <c r="D232" s="220" t="s">
        <v>161</v>
      </c>
      <c r="E232" s="252" t="s">
        <v>19</v>
      </c>
      <c r="F232" s="253" t="s">
        <v>1519</v>
      </c>
      <c r="G232" s="251"/>
      <c r="H232" s="252" t="s">
        <v>19</v>
      </c>
      <c r="I232" s="254"/>
      <c r="J232" s="251"/>
      <c r="K232" s="251"/>
      <c r="L232" s="255"/>
      <c r="M232" s="256"/>
      <c r="N232" s="257"/>
      <c r="O232" s="257"/>
      <c r="P232" s="257"/>
      <c r="Q232" s="257"/>
      <c r="R232" s="257"/>
      <c r="S232" s="257"/>
      <c r="T232" s="258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9" t="s">
        <v>161</v>
      </c>
      <c r="AU232" s="259" t="s">
        <v>85</v>
      </c>
      <c r="AV232" s="15" t="s">
        <v>83</v>
      </c>
      <c r="AW232" s="15" t="s">
        <v>36</v>
      </c>
      <c r="AX232" s="15" t="s">
        <v>75</v>
      </c>
      <c r="AY232" s="259" t="s">
        <v>148</v>
      </c>
    </row>
    <row r="233" s="13" customFormat="1">
      <c r="A233" s="13"/>
      <c r="B233" s="227"/>
      <c r="C233" s="228"/>
      <c r="D233" s="220" t="s">
        <v>161</v>
      </c>
      <c r="E233" s="229" t="s">
        <v>19</v>
      </c>
      <c r="F233" s="230" t="s">
        <v>1520</v>
      </c>
      <c r="G233" s="228"/>
      <c r="H233" s="231">
        <v>366</v>
      </c>
      <c r="I233" s="232"/>
      <c r="J233" s="228"/>
      <c r="K233" s="228"/>
      <c r="L233" s="233"/>
      <c r="M233" s="234"/>
      <c r="N233" s="235"/>
      <c r="O233" s="235"/>
      <c r="P233" s="235"/>
      <c r="Q233" s="235"/>
      <c r="R233" s="235"/>
      <c r="S233" s="235"/>
      <c r="T233" s="23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7" t="s">
        <v>161</v>
      </c>
      <c r="AU233" s="237" t="s">
        <v>85</v>
      </c>
      <c r="AV233" s="13" t="s">
        <v>85</v>
      </c>
      <c r="AW233" s="13" t="s">
        <v>36</v>
      </c>
      <c r="AX233" s="13" t="s">
        <v>75</v>
      </c>
      <c r="AY233" s="237" t="s">
        <v>148</v>
      </c>
    </row>
    <row r="234" s="15" customFormat="1">
      <c r="A234" s="15"/>
      <c r="B234" s="250"/>
      <c r="C234" s="251"/>
      <c r="D234" s="220" t="s">
        <v>161</v>
      </c>
      <c r="E234" s="252" t="s">
        <v>19</v>
      </c>
      <c r="F234" s="253" t="s">
        <v>1521</v>
      </c>
      <c r="G234" s="251"/>
      <c r="H234" s="252" t="s">
        <v>19</v>
      </c>
      <c r="I234" s="254"/>
      <c r="J234" s="251"/>
      <c r="K234" s="251"/>
      <c r="L234" s="255"/>
      <c r="M234" s="256"/>
      <c r="N234" s="257"/>
      <c r="O234" s="257"/>
      <c r="P234" s="257"/>
      <c r="Q234" s="257"/>
      <c r="R234" s="257"/>
      <c r="S234" s="257"/>
      <c r="T234" s="258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59" t="s">
        <v>161</v>
      </c>
      <c r="AU234" s="259" t="s">
        <v>85</v>
      </c>
      <c r="AV234" s="15" t="s">
        <v>83</v>
      </c>
      <c r="AW234" s="15" t="s">
        <v>36</v>
      </c>
      <c r="AX234" s="15" t="s">
        <v>75</v>
      </c>
      <c r="AY234" s="259" t="s">
        <v>148</v>
      </c>
    </row>
    <row r="235" s="15" customFormat="1">
      <c r="A235" s="15"/>
      <c r="B235" s="250"/>
      <c r="C235" s="251"/>
      <c r="D235" s="220" t="s">
        <v>161</v>
      </c>
      <c r="E235" s="252" t="s">
        <v>19</v>
      </c>
      <c r="F235" s="253" t="s">
        <v>1522</v>
      </c>
      <c r="G235" s="251"/>
      <c r="H235" s="252" t="s">
        <v>19</v>
      </c>
      <c r="I235" s="254"/>
      <c r="J235" s="251"/>
      <c r="K235" s="251"/>
      <c r="L235" s="255"/>
      <c r="M235" s="256"/>
      <c r="N235" s="257"/>
      <c r="O235" s="257"/>
      <c r="P235" s="257"/>
      <c r="Q235" s="257"/>
      <c r="R235" s="257"/>
      <c r="S235" s="257"/>
      <c r="T235" s="258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9" t="s">
        <v>161</v>
      </c>
      <c r="AU235" s="259" t="s">
        <v>85</v>
      </c>
      <c r="AV235" s="15" t="s">
        <v>83</v>
      </c>
      <c r="AW235" s="15" t="s">
        <v>36</v>
      </c>
      <c r="AX235" s="15" t="s">
        <v>75</v>
      </c>
      <c r="AY235" s="259" t="s">
        <v>148</v>
      </c>
    </row>
    <row r="236" s="13" customFormat="1">
      <c r="A236" s="13"/>
      <c r="B236" s="227"/>
      <c r="C236" s="228"/>
      <c r="D236" s="220" t="s">
        <v>161</v>
      </c>
      <c r="E236" s="229" t="s">
        <v>19</v>
      </c>
      <c r="F236" s="230" t="s">
        <v>1523</v>
      </c>
      <c r="G236" s="228"/>
      <c r="H236" s="231">
        <v>109.2</v>
      </c>
      <c r="I236" s="232"/>
      <c r="J236" s="228"/>
      <c r="K236" s="228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161</v>
      </c>
      <c r="AU236" s="237" t="s">
        <v>85</v>
      </c>
      <c r="AV236" s="13" t="s">
        <v>85</v>
      </c>
      <c r="AW236" s="13" t="s">
        <v>36</v>
      </c>
      <c r="AX236" s="13" t="s">
        <v>75</v>
      </c>
      <c r="AY236" s="237" t="s">
        <v>148</v>
      </c>
    </row>
    <row r="237" s="15" customFormat="1">
      <c r="A237" s="15"/>
      <c r="B237" s="250"/>
      <c r="C237" s="251"/>
      <c r="D237" s="220" t="s">
        <v>161</v>
      </c>
      <c r="E237" s="252" t="s">
        <v>19</v>
      </c>
      <c r="F237" s="253" t="s">
        <v>1524</v>
      </c>
      <c r="G237" s="251"/>
      <c r="H237" s="252" t="s">
        <v>19</v>
      </c>
      <c r="I237" s="254"/>
      <c r="J237" s="251"/>
      <c r="K237" s="251"/>
      <c r="L237" s="255"/>
      <c r="M237" s="256"/>
      <c r="N237" s="257"/>
      <c r="O237" s="257"/>
      <c r="P237" s="257"/>
      <c r="Q237" s="257"/>
      <c r="R237" s="257"/>
      <c r="S237" s="257"/>
      <c r="T237" s="258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9" t="s">
        <v>161</v>
      </c>
      <c r="AU237" s="259" t="s">
        <v>85</v>
      </c>
      <c r="AV237" s="15" t="s">
        <v>83</v>
      </c>
      <c r="AW237" s="15" t="s">
        <v>36</v>
      </c>
      <c r="AX237" s="15" t="s">
        <v>75</v>
      </c>
      <c r="AY237" s="259" t="s">
        <v>148</v>
      </c>
    </row>
    <row r="238" s="13" customFormat="1">
      <c r="A238" s="13"/>
      <c r="B238" s="227"/>
      <c r="C238" s="228"/>
      <c r="D238" s="220" t="s">
        <v>161</v>
      </c>
      <c r="E238" s="229" t="s">
        <v>19</v>
      </c>
      <c r="F238" s="230" t="s">
        <v>1525</v>
      </c>
      <c r="G238" s="228"/>
      <c r="H238" s="231">
        <v>29.100000000000001</v>
      </c>
      <c r="I238" s="232"/>
      <c r="J238" s="228"/>
      <c r="K238" s="228"/>
      <c r="L238" s="233"/>
      <c r="M238" s="234"/>
      <c r="N238" s="235"/>
      <c r="O238" s="235"/>
      <c r="P238" s="235"/>
      <c r="Q238" s="235"/>
      <c r="R238" s="235"/>
      <c r="S238" s="235"/>
      <c r="T238" s="23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7" t="s">
        <v>161</v>
      </c>
      <c r="AU238" s="237" t="s">
        <v>85</v>
      </c>
      <c r="AV238" s="13" t="s">
        <v>85</v>
      </c>
      <c r="AW238" s="13" t="s">
        <v>36</v>
      </c>
      <c r="AX238" s="13" t="s">
        <v>75</v>
      </c>
      <c r="AY238" s="237" t="s">
        <v>148</v>
      </c>
    </row>
    <row r="239" s="15" customFormat="1">
      <c r="A239" s="15"/>
      <c r="B239" s="250"/>
      <c r="C239" s="251"/>
      <c r="D239" s="220" t="s">
        <v>161</v>
      </c>
      <c r="E239" s="252" t="s">
        <v>19</v>
      </c>
      <c r="F239" s="253" t="s">
        <v>1526</v>
      </c>
      <c r="G239" s="251"/>
      <c r="H239" s="252" t="s">
        <v>19</v>
      </c>
      <c r="I239" s="254"/>
      <c r="J239" s="251"/>
      <c r="K239" s="251"/>
      <c r="L239" s="255"/>
      <c r="M239" s="256"/>
      <c r="N239" s="257"/>
      <c r="O239" s="257"/>
      <c r="P239" s="257"/>
      <c r="Q239" s="257"/>
      <c r="R239" s="257"/>
      <c r="S239" s="257"/>
      <c r="T239" s="25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9" t="s">
        <v>161</v>
      </c>
      <c r="AU239" s="259" t="s">
        <v>85</v>
      </c>
      <c r="AV239" s="15" t="s">
        <v>83</v>
      </c>
      <c r="AW239" s="15" t="s">
        <v>36</v>
      </c>
      <c r="AX239" s="15" t="s">
        <v>75</v>
      </c>
      <c r="AY239" s="259" t="s">
        <v>148</v>
      </c>
    </row>
    <row r="240" s="13" customFormat="1">
      <c r="A240" s="13"/>
      <c r="B240" s="227"/>
      <c r="C240" s="228"/>
      <c r="D240" s="220" t="s">
        <v>161</v>
      </c>
      <c r="E240" s="229" t="s">
        <v>19</v>
      </c>
      <c r="F240" s="230" t="s">
        <v>1527</v>
      </c>
      <c r="G240" s="228"/>
      <c r="H240" s="231">
        <v>5</v>
      </c>
      <c r="I240" s="232"/>
      <c r="J240" s="228"/>
      <c r="K240" s="228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161</v>
      </c>
      <c r="AU240" s="237" t="s">
        <v>85</v>
      </c>
      <c r="AV240" s="13" t="s">
        <v>85</v>
      </c>
      <c r="AW240" s="13" t="s">
        <v>36</v>
      </c>
      <c r="AX240" s="13" t="s">
        <v>75</v>
      </c>
      <c r="AY240" s="237" t="s">
        <v>148</v>
      </c>
    </row>
    <row r="241" s="15" customFormat="1">
      <c r="A241" s="15"/>
      <c r="B241" s="250"/>
      <c r="C241" s="251"/>
      <c r="D241" s="220" t="s">
        <v>161</v>
      </c>
      <c r="E241" s="252" t="s">
        <v>19</v>
      </c>
      <c r="F241" s="253" t="s">
        <v>1528</v>
      </c>
      <c r="G241" s="251"/>
      <c r="H241" s="252" t="s">
        <v>19</v>
      </c>
      <c r="I241" s="254"/>
      <c r="J241" s="251"/>
      <c r="K241" s="251"/>
      <c r="L241" s="255"/>
      <c r="M241" s="256"/>
      <c r="N241" s="257"/>
      <c r="O241" s="257"/>
      <c r="P241" s="257"/>
      <c r="Q241" s="257"/>
      <c r="R241" s="257"/>
      <c r="S241" s="257"/>
      <c r="T241" s="258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9" t="s">
        <v>161</v>
      </c>
      <c r="AU241" s="259" t="s">
        <v>85</v>
      </c>
      <c r="AV241" s="15" t="s">
        <v>83</v>
      </c>
      <c r="AW241" s="15" t="s">
        <v>36</v>
      </c>
      <c r="AX241" s="15" t="s">
        <v>75</v>
      </c>
      <c r="AY241" s="259" t="s">
        <v>148</v>
      </c>
    </row>
    <row r="242" s="13" customFormat="1">
      <c r="A242" s="13"/>
      <c r="B242" s="227"/>
      <c r="C242" s="228"/>
      <c r="D242" s="220" t="s">
        <v>161</v>
      </c>
      <c r="E242" s="229" t="s">
        <v>19</v>
      </c>
      <c r="F242" s="230" t="s">
        <v>1529</v>
      </c>
      <c r="G242" s="228"/>
      <c r="H242" s="231">
        <v>1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161</v>
      </c>
      <c r="AU242" s="237" t="s">
        <v>85</v>
      </c>
      <c r="AV242" s="13" t="s">
        <v>85</v>
      </c>
      <c r="AW242" s="13" t="s">
        <v>36</v>
      </c>
      <c r="AX242" s="13" t="s">
        <v>75</v>
      </c>
      <c r="AY242" s="237" t="s">
        <v>148</v>
      </c>
    </row>
    <row r="243" s="14" customFormat="1">
      <c r="A243" s="14"/>
      <c r="B243" s="239"/>
      <c r="C243" s="240"/>
      <c r="D243" s="220" t="s">
        <v>161</v>
      </c>
      <c r="E243" s="241" t="s">
        <v>19</v>
      </c>
      <c r="F243" s="242" t="s">
        <v>181</v>
      </c>
      <c r="G243" s="240"/>
      <c r="H243" s="243">
        <v>510.30000000000001</v>
      </c>
      <c r="I243" s="244"/>
      <c r="J243" s="240"/>
      <c r="K243" s="240"/>
      <c r="L243" s="245"/>
      <c r="M243" s="246"/>
      <c r="N243" s="247"/>
      <c r="O243" s="247"/>
      <c r="P243" s="247"/>
      <c r="Q243" s="247"/>
      <c r="R243" s="247"/>
      <c r="S243" s="247"/>
      <c r="T243" s="248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9" t="s">
        <v>161</v>
      </c>
      <c r="AU243" s="249" t="s">
        <v>85</v>
      </c>
      <c r="AV243" s="14" t="s">
        <v>155</v>
      </c>
      <c r="AW243" s="14" t="s">
        <v>36</v>
      </c>
      <c r="AX243" s="14" t="s">
        <v>83</v>
      </c>
      <c r="AY243" s="249" t="s">
        <v>148</v>
      </c>
    </row>
    <row r="244" s="12" customFormat="1" ht="22.8" customHeight="1">
      <c r="A244" s="12"/>
      <c r="B244" s="191"/>
      <c r="C244" s="192"/>
      <c r="D244" s="193" t="s">
        <v>74</v>
      </c>
      <c r="E244" s="205" t="s">
        <v>715</v>
      </c>
      <c r="F244" s="205" t="s">
        <v>716</v>
      </c>
      <c r="G244" s="192"/>
      <c r="H244" s="192"/>
      <c r="I244" s="195"/>
      <c r="J244" s="206">
        <f>BK244</f>
        <v>0</v>
      </c>
      <c r="K244" s="192"/>
      <c r="L244" s="197"/>
      <c r="M244" s="198"/>
      <c r="N244" s="199"/>
      <c r="O244" s="199"/>
      <c r="P244" s="200">
        <f>SUM(P245:P247)</f>
        <v>0</v>
      </c>
      <c r="Q244" s="199"/>
      <c r="R244" s="200">
        <f>SUM(R245:R247)</f>
        <v>0</v>
      </c>
      <c r="S244" s="199"/>
      <c r="T244" s="201">
        <f>SUM(T245:T247)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2" t="s">
        <v>83</v>
      </c>
      <c r="AT244" s="203" t="s">
        <v>74</v>
      </c>
      <c r="AU244" s="203" t="s">
        <v>83</v>
      </c>
      <c r="AY244" s="202" t="s">
        <v>148</v>
      </c>
      <c r="BK244" s="204">
        <f>SUM(BK245:BK247)</f>
        <v>0</v>
      </c>
    </row>
    <row r="245" s="2" customFormat="1" ht="16.5" customHeight="1">
      <c r="A245" s="40"/>
      <c r="B245" s="41"/>
      <c r="C245" s="207" t="s">
        <v>449</v>
      </c>
      <c r="D245" s="207" t="s">
        <v>150</v>
      </c>
      <c r="E245" s="208" t="s">
        <v>1673</v>
      </c>
      <c r="F245" s="209" t="s">
        <v>1674</v>
      </c>
      <c r="G245" s="210" t="s">
        <v>421</v>
      </c>
      <c r="H245" s="211">
        <v>2.3490000000000002</v>
      </c>
      <c r="I245" s="212"/>
      <c r="J245" s="213">
        <f>ROUND(I245*H245,2)</f>
        <v>0</v>
      </c>
      <c r="K245" s="209" t="s">
        <v>154</v>
      </c>
      <c r="L245" s="46"/>
      <c r="M245" s="214" t="s">
        <v>19</v>
      </c>
      <c r="N245" s="215" t="s">
        <v>48</v>
      </c>
      <c r="O245" s="87"/>
      <c r="P245" s="216">
        <f>O245*H245</f>
        <v>0</v>
      </c>
      <c r="Q245" s="216">
        <v>0</v>
      </c>
      <c r="R245" s="216">
        <f>Q245*H245</f>
        <v>0</v>
      </c>
      <c r="S245" s="216">
        <v>0</v>
      </c>
      <c r="T245" s="217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8" t="s">
        <v>155</v>
      </c>
      <c r="AT245" s="218" t="s">
        <v>150</v>
      </c>
      <c r="AU245" s="218" t="s">
        <v>85</v>
      </c>
      <c r="AY245" s="19" t="s">
        <v>148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19" t="s">
        <v>155</v>
      </c>
      <c r="BK245" s="219">
        <f>ROUND(I245*H245,2)</f>
        <v>0</v>
      </c>
      <c r="BL245" s="19" t="s">
        <v>155</v>
      </c>
      <c r="BM245" s="218" t="s">
        <v>1675</v>
      </c>
    </row>
    <row r="246" s="2" customFormat="1">
      <c r="A246" s="40"/>
      <c r="B246" s="41"/>
      <c r="C246" s="42"/>
      <c r="D246" s="220" t="s">
        <v>157</v>
      </c>
      <c r="E246" s="42"/>
      <c r="F246" s="221" t="s">
        <v>1676</v>
      </c>
      <c r="G246" s="42"/>
      <c r="H246" s="42"/>
      <c r="I246" s="222"/>
      <c r="J246" s="42"/>
      <c r="K246" s="42"/>
      <c r="L246" s="46"/>
      <c r="M246" s="223"/>
      <c r="N246" s="224"/>
      <c r="O246" s="87"/>
      <c r="P246" s="87"/>
      <c r="Q246" s="87"/>
      <c r="R246" s="87"/>
      <c r="S246" s="87"/>
      <c r="T246" s="88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157</v>
      </c>
      <c r="AU246" s="19" t="s">
        <v>85</v>
      </c>
    </row>
    <row r="247" s="2" customFormat="1">
      <c r="A247" s="40"/>
      <c r="B247" s="41"/>
      <c r="C247" s="42"/>
      <c r="D247" s="225" t="s">
        <v>159</v>
      </c>
      <c r="E247" s="42"/>
      <c r="F247" s="226" t="s">
        <v>1677</v>
      </c>
      <c r="G247" s="42"/>
      <c r="H247" s="42"/>
      <c r="I247" s="222"/>
      <c r="J247" s="42"/>
      <c r="K247" s="42"/>
      <c r="L247" s="46"/>
      <c r="M247" s="284"/>
      <c r="N247" s="285"/>
      <c r="O247" s="286"/>
      <c r="P247" s="286"/>
      <c r="Q247" s="286"/>
      <c r="R247" s="286"/>
      <c r="S247" s="286"/>
      <c r="T247" s="2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159</v>
      </c>
      <c r="AU247" s="19" t="s">
        <v>85</v>
      </c>
    </row>
    <row r="248" s="2" customFormat="1" ht="6.96" customHeight="1">
      <c r="A248" s="40"/>
      <c r="B248" s="62"/>
      <c r="C248" s="63"/>
      <c r="D248" s="63"/>
      <c r="E248" s="63"/>
      <c r="F248" s="63"/>
      <c r="G248" s="63"/>
      <c r="H248" s="63"/>
      <c r="I248" s="63"/>
      <c r="J248" s="63"/>
      <c r="K248" s="63"/>
      <c r="L248" s="46"/>
      <c r="M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</row>
  </sheetData>
  <sheetProtection sheet="1" autoFilter="0" formatColumns="0" formatRows="0" objects="1" scenarios="1" spinCount="100000" saltValue="PLMextrm34GPsPF3SomYaAmBuXa+UoNSrlKUDdK3yGpAhirLNLc+XoDJP+qiPnAgICqwJBaHm1+000xsj2wDfA==" hashValue="dm6kQacs0ercYZHhU5uy76cLcAhGXJLozwOXZon1S2ahM/i9fAVyQCFMiPE9msBZQ7neYn1Kw+A6EmwTEjZJdg==" algorithmName="SHA-512" password="CC35"/>
  <autoFilter ref="C82:K24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2_01/111251203"/>
    <hyperlink ref="F115" r:id="rId2" display="https://podminky.urs.cz/item/CS_URS_2022_01/112101101"/>
    <hyperlink ref="F119" r:id="rId3" display="https://podminky.urs.cz/item/CS_URS_2022_01/112101102"/>
    <hyperlink ref="F123" r:id="rId4" display="https://podminky.urs.cz/item/CS_URS_2022_01/112101103"/>
    <hyperlink ref="F127" r:id="rId5" display="https://podminky.urs.cz/item/CS_URS_2022_01/112101104"/>
    <hyperlink ref="F131" r:id="rId6" display="https://podminky.urs.cz/item/CS_URS_2022_01/112251101"/>
    <hyperlink ref="F136" r:id="rId7" display="https://podminky.urs.cz/item/CS_URS_2022_01/112251102"/>
    <hyperlink ref="F141" r:id="rId8" display="https://podminky.urs.cz/item/CS_URS_2022_01/112251103"/>
    <hyperlink ref="F146" r:id="rId9" display="https://podminky.urs.cz/item/CS_URS_2022_01/112251104"/>
    <hyperlink ref="F151" r:id="rId10" display="https://podminky.urs.cz/item/CS_URS_2022_01/112251105"/>
    <hyperlink ref="F156" r:id="rId11" display="https://podminky.urs.cz/item/CS_URS_2022_01/162201411"/>
    <hyperlink ref="F161" r:id="rId12" display="https://podminky.urs.cz/item/CS_URS_2022_01/162201412"/>
    <hyperlink ref="F166" r:id="rId13" display="https://podminky.urs.cz/item/CS_URS_2022_01/162201413"/>
    <hyperlink ref="F171" r:id="rId14" display="https://podminky.urs.cz/item/CS_URS_2022_01/162201414"/>
    <hyperlink ref="F176" r:id="rId15" display="https://podminky.urs.cz/item/CS_URS_2022_01/181451121"/>
    <hyperlink ref="F183" r:id="rId16" display="https://podminky.urs.cz/item/CS_URS_2022_01/183101115"/>
    <hyperlink ref="F186" r:id="rId17" display="https://podminky.urs.cz/item/CS_URS_2022_01/184102115"/>
    <hyperlink ref="F201" r:id="rId18" display="https://podminky.urs.cz/item/CS_URS_2022_01/184215131"/>
    <hyperlink ref="F213" r:id="rId19" display="https://podminky.urs.cz/item/CS_URS_2022_01/184801121"/>
    <hyperlink ref="F247" r:id="rId20" display="https://podminky.urs.cz/item/CS_URS_2022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85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36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Mrlina, Vestec, Rožďalovice, zvýšení ochrany obcí výstavbou poldrů – poldr Mlýnec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112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1678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4. 4. 2022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27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30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26</v>
      </c>
      <c r="J20" s="139" t="s">
        <v>34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35</v>
      </c>
      <c r="F21" s="40"/>
      <c r="G21" s="40"/>
      <c r="H21" s="40"/>
      <c r="I21" s="135" t="s">
        <v>29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37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114</v>
      </c>
      <c r="F24" s="40"/>
      <c r="G24" s="40"/>
      <c r="H24" s="40"/>
      <c r="I24" s="135" t="s">
        <v>29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39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41</v>
      </c>
      <c r="E30" s="40"/>
      <c r="F30" s="40"/>
      <c r="G30" s="40"/>
      <c r="H30" s="40"/>
      <c r="I30" s="40"/>
      <c r="J30" s="147">
        <f>ROUND(J81,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43</v>
      </c>
      <c r="G32" s="40"/>
      <c r="H32" s="40"/>
      <c r="I32" s="148" t="s">
        <v>42</v>
      </c>
      <c r="J32" s="148" t="s">
        <v>44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49" t="s">
        <v>45</v>
      </c>
      <c r="E33" s="135" t="s">
        <v>46</v>
      </c>
      <c r="F33" s="150">
        <f>ROUND((SUM(BE81:BE88)),  2)</f>
        <v>0</v>
      </c>
      <c r="G33" s="40"/>
      <c r="H33" s="40"/>
      <c r="I33" s="151">
        <v>0.20999999999999999</v>
      </c>
      <c r="J33" s="150">
        <f>ROUND(((SUM(BE81:BE88))*I33),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47</v>
      </c>
      <c r="F34" s="150">
        <f>ROUND((SUM(BF81:BF88)),  2)</f>
        <v>0</v>
      </c>
      <c r="G34" s="40"/>
      <c r="H34" s="40"/>
      <c r="I34" s="151">
        <v>0.14999999999999999</v>
      </c>
      <c r="J34" s="150">
        <f>ROUND(((SUM(BF81:BF88))*I34),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5" t="s">
        <v>45</v>
      </c>
      <c r="E35" s="135" t="s">
        <v>48</v>
      </c>
      <c r="F35" s="150">
        <f>ROUND((SUM(BG81:BG88)),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5" t="s">
        <v>49</v>
      </c>
      <c r="F36" s="150">
        <f>ROUND((SUM(BH81:BH88)),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50</v>
      </c>
      <c r="F37" s="150">
        <f>ROUND((SUM(BI81:BI88)),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115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Mrlina, Vestec, Rožďalovice, zvýšení ochrany obcí výstavbou poldrů – poldr Mlýnec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PS01.1 - PS 01.1 - Uzávěry sdruženého objektu - strojne technologická část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Mlýnec u Kopidlna, Kopidlno</v>
      </c>
      <c r="G52" s="42"/>
      <c r="H52" s="42"/>
      <c r="I52" s="34" t="s">
        <v>23</v>
      </c>
      <c r="J52" s="75" t="str">
        <f>IF(J12="","",J12)</f>
        <v>4. 4. 2022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Labe, státní podnik</v>
      </c>
      <c r="G54" s="42"/>
      <c r="H54" s="42"/>
      <c r="I54" s="34" t="s">
        <v>33</v>
      </c>
      <c r="J54" s="38" t="str">
        <f>E21</f>
        <v>Vodotika, a.s.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Katarína Petrášová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116</v>
      </c>
      <c r="D57" s="165"/>
      <c r="E57" s="165"/>
      <c r="F57" s="165"/>
      <c r="G57" s="165"/>
      <c r="H57" s="165"/>
      <c r="I57" s="165"/>
      <c r="J57" s="166" t="s">
        <v>117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73</v>
      </c>
      <c r="D59" s="42"/>
      <c r="E59" s="42"/>
      <c r="F59" s="42"/>
      <c r="G59" s="42"/>
      <c r="H59" s="42"/>
      <c r="I59" s="42"/>
      <c r="J59" s="105">
        <f>J81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118</v>
      </c>
    </row>
    <row r="60" s="9" customFormat="1" ht="24.96" customHeight="1">
      <c r="A60" s="9"/>
      <c r="B60" s="168"/>
      <c r="C60" s="169"/>
      <c r="D60" s="170" t="s">
        <v>131</v>
      </c>
      <c r="E60" s="171"/>
      <c r="F60" s="171"/>
      <c r="G60" s="171"/>
      <c r="H60" s="171"/>
      <c r="I60" s="171"/>
      <c r="J60" s="172">
        <f>J82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1679</v>
      </c>
      <c r="E61" s="177"/>
      <c r="F61" s="177"/>
      <c r="G61" s="177"/>
      <c r="H61" s="177"/>
      <c r="I61" s="177"/>
      <c r="J61" s="178">
        <f>J83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133</v>
      </c>
      <c r="D68" s="42"/>
      <c r="E68" s="42"/>
      <c r="F68" s="42"/>
      <c r="G68" s="42"/>
      <c r="H68" s="42"/>
      <c r="I68" s="42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3" t="str">
        <f>E7</f>
        <v>Mrlina, Vestec, Rožďalovice, zvýšení ochrany obcí výstavbou poldrů – poldr Mlýnec</v>
      </c>
      <c r="F71" s="34"/>
      <c r="G71" s="34"/>
      <c r="H71" s="34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112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2" t="str">
        <f>E9</f>
        <v>PS01.1 - PS 01.1 - Uzávěry sdruženého objektu - strojne technologická část</v>
      </c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Mlýnec u Kopidlna, Kopidlno</v>
      </c>
      <c r="G75" s="42"/>
      <c r="H75" s="42"/>
      <c r="I75" s="34" t="s">
        <v>23</v>
      </c>
      <c r="J75" s="75" t="str">
        <f>IF(J12="","",J12)</f>
        <v>4. 4. 2022</v>
      </c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Povodí Labe, státní podnik</v>
      </c>
      <c r="G77" s="42"/>
      <c r="H77" s="42"/>
      <c r="I77" s="34" t="s">
        <v>33</v>
      </c>
      <c r="J77" s="38" t="str">
        <f>E21</f>
        <v>Vodotika, a.s.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37</v>
      </c>
      <c r="J78" s="38" t="str">
        <f>E24</f>
        <v>Ing. Katarína Petrášová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0"/>
      <c r="B80" s="181"/>
      <c r="C80" s="182" t="s">
        <v>134</v>
      </c>
      <c r="D80" s="183" t="s">
        <v>60</v>
      </c>
      <c r="E80" s="183" t="s">
        <v>56</v>
      </c>
      <c r="F80" s="183" t="s">
        <v>57</v>
      </c>
      <c r="G80" s="183" t="s">
        <v>135</v>
      </c>
      <c r="H80" s="183" t="s">
        <v>136</v>
      </c>
      <c r="I80" s="183" t="s">
        <v>137</v>
      </c>
      <c r="J80" s="183" t="s">
        <v>117</v>
      </c>
      <c r="K80" s="184" t="s">
        <v>138</v>
      </c>
      <c r="L80" s="185"/>
      <c r="M80" s="95" t="s">
        <v>19</v>
      </c>
      <c r="N80" s="96" t="s">
        <v>45</v>
      </c>
      <c r="O80" s="96" t="s">
        <v>139</v>
      </c>
      <c r="P80" s="96" t="s">
        <v>140</v>
      </c>
      <c r="Q80" s="96" t="s">
        <v>141</v>
      </c>
      <c r="R80" s="96" t="s">
        <v>142</v>
      </c>
      <c r="S80" s="96" t="s">
        <v>143</v>
      </c>
      <c r="T80" s="97" t="s">
        <v>144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40"/>
      <c r="B81" s="41"/>
      <c r="C81" s="102" t="s">
        <v>145</v>
      </c>
      <c r="D81" s="42"/>
      <c r="E81" s="42"/>
      <c r="F81" s="42"/>
      <c r="G81" s="42"/>
      <c r="H81" s="42"/>
      <c r="I81" s="42"/>
      <c r="J81" s="186">
        <f>BK81</f>
        <v>0</v>
      </c>
      <c r="K81" s="42"/>
      <c r="L81" s="46"/>
      <c r="M81" s="98"/>
      <c r="N81" s="187"/>
      <c r="O81" s="99"/>
      <c r="P81" s="188">
        <f>P82</f>
        <v>0</v>
      </c>
      <c r="Q81" s="99"/>
      <c r="R81" s="188">
        <f>R82</f>
        <v>0</v>
      </c>
      <c r="S81" s="99"/>
      <c r="T81" s="189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74</v>
      </c>
      <c r="AU81" s="19" t="s">
        <v>118</v>
      </c>
      <c r="BK81" s="190">
        <f>BK82</f>
        <v>0</v>
      </c>
    </row>
    <row r="82" s="12" customFormat="1" ht="25.92" customHeight="1">
      <c r="A82" s="12"/>
      <c r="B82" s="191"/>
      <c r="C82" s="192"/>
      <c r="D82" s="193" t="s">
        <v>74</v>
      </c>
      <c r="E82" s="194" t="s">
        <v>250</v>
      </c>
      <c r="F82" s="194" t="s">
        <v>792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</f>
        <v>0</v>
      </c>
      <c r="Q82" s="199"/>
      <c r="R82" s="200">
        <f>R83</f>
        <v>0</v>
      </c>
      <c r="S82" s="199"/>
      <c r="T82" s="20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2" t="s">
        <v>171</v>
      </c>
      <c r="AT82" s="203" t="s">
        <v>74</v>
      </c>
      <c r="AU82" s="203" t="s">
        <v>75</v>
      </c>
      <c r="AY82" s="202" t="s">
        <v>148</v>
      </c>
      <c r="BK82" s="204">
        <f>BK83</f>
        <v>0</v>
      </c>
    </row>
    <row r="83" s="12" customFormat="1" ht="22.8" customHeight="1">
      <c r="A83" s="12"/>
      <c r="B83" s="191"/>
      <c r="C83" s="192"/>
      <c r="D83" s="193" t="s">
        <v>74</v>
      </c>
      <c r="E83" s="205" t="s">
        <v>1680</v>
      </c>
      <c r="F83" s="205" t="s">
        <v>1681</v>
      </c>
      <c r="G83" s="192"/>
      <c r="H83" s="192"/>
      <c r="I83" s="195"/>
      <c r="J83" s="206">
        <f>BK83</f>
        <v>0</v>
      </c>
      <c r="K83" s="192"/>
      <c r="L83" s="197"/>
      <c r="M83" s="198"/>
      <c r="N83" s="199"/>
      <c r="O83" s="199"/>
      <c r="P83" s="200">
        <f>SUM(P84:P88)</f>
        <v>0</v>
      </c>
      <c r="Q83" s="199"/>
      <c r="R83" s="200">
        <f>SUM(R84:R88)</f>
        <v>0</v>
      </c>
      <c r="S83" s="199"/>
      <c r="T83" s="201">
        <f>SUM(T84:T88)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171</v>
      </c>
      <c r="AT83" s="203" t="s">
        <v>74</v>
      </c>
      <c r="AU83" s="203" t="s">
        <v>83</v>
      </c>
      <c r="AY83" s="202" t="s">
        <v>148</v>
      </c>
      <c r="BK83" s="204">
        <f>SUM(BK84:BK88)</f>
        <v>0</v>
      </c>
    </row>
    <row r="84" s="2" customFormat="1" ht="16.5" customHeight="1">
      <c r="A84" s="40"/>
      <c r="B84" s="41"/>
      <c r="C84" s="207" t="s">
        <v>83</v>
      </c>
      <c r="D84" s="207" t="s">
        <v>150</v>
      </c>
      <c r="E84" s="208" t="s">
        <v>1682</v>
      </c>
      <c r="F84" s="209" t="s">
        <v>1683</v>
      </c>
      <c r="G84" s="210" t="s">
        <v>550</v>
      </c>
      <c r="H84" s="211">
        <v>1</v>
      </c>
      <c r="I84" s="212"/>
      <c r="J84" s="213">
        <f>ROUND(I84*H84,2)</f>
        <v>0</v>
      </c>
      <c r="K84" s="209" t="s">
        <v>19</v>
      </c>
      <c r="L84" s="46"/>
      <c r="M84" s="214" t="s">
        <v>19</v>
      </c>
      <c r="N84" s="215" t="s">
        <v>48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8" t="s">
        <v>83</v>
      </c>
      <c r="AT84" s="218" t="s">
        <v>150</v>
      </c>
      <c r="AU84" s="218" t="s">
        <v>85</v>
      </c>
      <c r="AY84" s="19" t="s">
        <v>148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9" t="s">
        <v>155</v>
      </c>
      <c r="BK84" s="219">
        <f>ROUND(I84*H84,2)</f>
        <v>0</v>
      </c>
      <c r="BL84" s="19" t="s">
        <v>83</v>
      </c>
      <c r="BM84" s="218" t="s">
        <v>1684</v>
      </c>
    </row>
    <row r="85" s="2" customFormat="1">
      <c r="A85" s="40"/>
      <c r="B85" s="41"/>
      <c r="C85" s="42"/>
      <c r="D85" s="220" t="s">
        <v>157</v>
      </c>
      <c r="E85" s="42"/>
      <c r="F85" s="221" t="s">
        <v>1683</v>
      </c>
      <c r="G85" s="42"/>
      <c r="H85" s="42"/>
      <c r="I85" s="222"/>
      <c r="J85" s="42"/>
      <c r="K85" s="42"/>
      <c r="L85" s="46"/>
      <c r="M85" s="223"/>
      <c r="N85" s="224"/>
      <c r="O85" s="87"/>
      <c r="P85" s="87"/>
      <c r="Q85" s="87"/>
      <c r="R85" s="87"/>
      <c r="S85" s="87"/>
      <c r="T85" s="88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157</v>
      </c>
      <c r="AU85" s="19" t="s">
        <v>85</v>
      </c>
    </row>
    <row r="86" s="2" customFormat="1">
      <c r="A86" s="40"/>
      <c r="B86" s="41"/>
      <c r="C86" s="42"/>
      <c r="D86" s="220" t="s">
        <v>168</v>
      </c>
      <c r="E86" s="42"/>
      <c r="F86" s="238" t="s">
        <v>1685</v>
      </c>
      <c r="G86" s="42"/>
      <c r="H86" s="42"/>
      <c r="I86" s="222"/>
      <c r="J86" s="42"/>
      <c r="K86" s="42"/>
      <c r="L86" s="46"/>
      <c r="M86" s="223"/>
      <c r="N86" s="224"/>
      <c r="O86" s="87"/>
      <c r="P86" s="87"/>
      <c r="Q86" s="87"/>
      <c r="R86" s="87"/>
      <c r="S86" s="87"/>
      <c r="T86" s="88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168</v>
      </c>
      <c r="AU86" s="19" t="s">
        <v>85</v>
      </c>
    </row>
    <row r="87" s="2" customFormat="1" ht="16.5" customHeight="1">
      <c r="A87" s="40"/>
      <c r="B87" s="41"/>
      <c r="C87" s="271" t="s">
        <v>85</v>
      </c>
      <c r="D87" s="271" t="s">
        <v>250</v>
      </c>
      <c r="E87" s="272" t="s">
        <v>1686</v>
      </c>
      <c r="F87" s="273" t="s">
        <v>1687</v>
      </c>
      <c r="G87" s="274" t="s">
        <v>19</v>
      </c>
      <c r="H87" s="275">
        <v>1</v>
      </c>
      <c r="I87" s="276"/>
      <c r="J87" s="277">
        <f>ROUND(I87*H87,2)</f>
        <v>0</v>
      </c>
      <c r="K87" s="273" t="s">
        <v>19</v>
      </c>
      <c r="L87" s="278"/>
      <c r="M87" s="279" t="s">
        <v>19</v>
      </c>
      <c r="N87" s="280" t="s">
        <v>48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85</v>
      </c>
      <c r="AT87" s="218" t="s">
        <v>250</v>
      </c>
      <c r="AU87" s="218" t="s">
        <v>85</v>
      </c>
      <c r="AY87" s="19" t="s">
        <v>148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155</v>
      </c>
      <c r="BK87" s="219">
        <f>ROUND(I87*H87,2)</f>
        <v>0</v>
      </c>
      <c r="BL87" s="19" t="s">
        <v>83</v>
      </c>
      <c r="BM87" s="218" t="s">
        <v>1688</v>
      </c>
    </row>
    <row r="88" s="2" customFormat="1">
      <c r="A88" s="40"/>
      <c r="B88" s="41"/>
      <c r="C88" s="42"/>
      <c r="D88" s="220" t="s">
        <v>157</v>
      </c>
      <c r="E88" s="42"/>
      <c r="F88" s="221" t="s">
        <v>1687</v>
      </c>
      <c r="G88" s="42"/>
      <c r="H88" s="42"/>
      <c r="I88" s="222"/>
      <c r="J88" s="42"/>
      <c r="K88" s="42"/>
      <c r="L88" s="46"/>
      <c r="M88" s="284"/>
      <c r="N88" s="285"/>
      <c r="O88" s="286"/>
      <c r="P88" s="286"/>
      <c r="Q88" s="286"/>
      <c r="R88" s="286"/>
      <c r="S88" s="286"/>
      <c r="T88" s="2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157</v>
      </c>
      <c r="AU88" s="19" t="s">
        <v>85</v>
      </c>
    </row>
    <row r="89" s="2" customFormat="1" ht="6.96" customHeight="1">
      <c r="A89" s="40"/>
      <c r="B89" s="62"/>
      <c r="C89" s="63"/>
      <c r="D89" s="63"/>
      <c r="E89" s="63"/>
      <c r="F89" s="63"/>
      <c r="G89" s="63"/>
      <c r="H89" s="63"/>
      <c r="I89" s="63"/>
      <c r="J89" s="63"/>
      <c r="K89" s="63"/>
      <c r="L89" s="46"/>
      <c r="M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</sheetData>
  <sheetProtection sheet="1" autoFilter="0" formatColumns="0" formatRows="0" objects="1" scenarios="1" spinCount="100000" saltValue="DzLRReJ9YEGrSz0v48snxq0gsKNqn/RVP2v2Q3R3NJnc/0eaIVLN+eGjk9jU0fpYVk9XqmU1tENgRkknYrd5mA==" hashValue="lSsrA3I2gOFLW3uh4GJdvnD/F3W5RqZvKotS3XA1LZJMDw9+4X+fYUS1mABW1CqSNvnzKISa4vXUH3FwrEXr0A==" algorithmName="SHA-512" password="CC35"/>
  <autoFilter ref="C80:K88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85</v>
      </c>
    </row>
    <row r="4" s="1" customFormat="1" ht="24.96" customHeight="1">
      <c r="B4" s="22"/>
      <c r="D4" s="133" t="s">
        <v>111</v>
      </c>
      <c r="L4" s="22"/>
      <c r="M4" s="134" t="s">
        <v>10</v>
      </c>
      <c r="AT4" s="19" t="s">
        <v>36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16.5" customHeight="1">
      <c r="B7" s="22"/>
      <c r="E7" s="136" t="str">
        <f>'Rekapitulace stavby'!K6</f>
        <v>Mrlina, Vestec, Rožďalovice, zvýšení ochrany obcí výstavbou poldrů – poldr Mlýnec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112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1689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21</v>
      </c>
      <c r="E12" s="40"/>
      <c r="F12" s="139" t="s">
        <v>22</v>
      </c>
      <c r="G12" s="40"/>
      <c r="H12" s="40"/>
      <c r="I12" s="135" t="s">
        <v>23</v>
      </c>
      <c r="J12" s="140" t="str">
        <f>'Rekapitulace stavby'!AN8</f>
        <v>4. 4. 2022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25</v>
      </c>
      <c r="E14" s="40"/>
      <c r="F14" s="40"/>
      <c r="G14" s="40"/>
      <c r="H14" s="40"/>
      <c r="I14" s="135" t="s">
        <v>26</v>
      </c>
      <c r="J14" s="139" t="s">
        <v>27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30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31</v>
      </c>
      <c r="E17" s="40"/>
      <c r="F17" s="40"/>
      <c r="G17" s="40"/>
      <c r="H17" s="40"/>
      <c r="I17" s="135" t="s">
        <v>26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33</v>
      </c>
      <c r="E20" s="40"/>
      <c r="F20" s="40"/>
      <c r="G20" s="40"/>
      <c r="H20" s="40"/>
      <c r="I20" s="135" t="s">
        <v>26</v>
      </c>
      <c r="J20" s="139" t="s">
        <v>34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35</v>
      </c>
      <c r="F21" s="40"/>
      <c r="G21" s="40"/>
      <c r="H21" s="40"/>
      <c r="I21" s="135" t="s">
        <v>29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37</v>
      </c>
      <c r="E23" s="40"/>
      <c r="F23" s="40"/>
      <c r="G23" s="40"/>
      <c r="H23" s="40"/>
      <c r="I23" s="135" t="s">
        <v>26</v>
      </c>
      <c r="J23" s="139" t="s">
        <v>19</v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">
        <v>114</v>
      </c>
      <c r="F24" s="40"/>
      <c r="G24" s="40"/>
      <c r="H24" s="40"/>
      <c r="I24" s="135" t="s">
        <v>29</v>
      </c>
      <c r="J24" s="139" t="s">
        <v>19</v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39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47.25" customHeight="1">
      <c r="A27" s="141"/>
      <c r="B27" s="142"/>
      <c r="C27" s="141"/>
      <c r="D27" s="141"/>
      <c r="E27" s="143" t="s">
        <v>40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41</v>
      </c>
      <c r="E30" s="40"/>
      <c r="F30" s="40"/>
      <c r="G30" s="40"/>
      <c r="H30" s="40"/>
      <c r="I30" s="40"/>
      <c r="J30" s="147">
        <f>ROUND(J81,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43</v>
      </c>
      <c r="G32" s="40"/>
      <c r="H32" s="40"/>
      <c r="I32" s="148" t="s">
        <v>42</v>
      </c>
      <c r="J32" s="148" t="s">
        <v>44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49" t="s">
        <v>45</v>
      </c>
      <c r="E33" s="135" t="s">
        <v>46</v>
      </c>
      <c r="F33" s="150">
        <f>ROUND((SUM(BE81:BE215)),  2)</f>
        <v>0</v>
      </c>
      <c r="G33" s="40"/>
      <c r="H33" s="40"/>
      <c r="I33" s="151">
        <v>0.20999999999999999</v>
      </c>
      <c r="J33" s="150">
        <f>ROUND(((SUM(BE81:BE215))*I33),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35" t="s">
        <v>47</v>
      </c>
      <c r="F34" s="150">
        <f>ROUND((SUM(BF81:BF215)),  2)</f>
        <v>0</v>
      </c>
      <c r="G34" s="40"/>
      <c r="H34" s="40"/>
      <c r="I34" s="151">
        <v>0.14999999999999999</v>
      </c>
      <c r="J34" s="150">
        <f>ROUND(((SUM(BF81:BF215))*I34),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35" t="s">
        <v>45</v>
      </c>
      <c r="E35" s="135" t="s">
        <v>48</v>
      </c>
      <c r="F35" s="150">
        <f>ROUND((SUM(BG81:BG215)),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35" t="s">
        <v>49</v>
      </c>
      <c r="F36" s="150">
        <f>ROUND((SUM(BH81:BH215)),  2)</f>
        <v>0</v>
      </c>
      <c r="G36" s="40"/>
      <c r="H36" s="40"/>
      <c r="I36" s="151">
        <v>0.14999999999999999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50</v>
      </c>
      <c r="F37" s="150">
        <f>ROUND((SUM(BI81:BI215)),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51</v>
      </c>
      <c r="E39" s="154"/>
      <c r="F39" s="154"/>
      <c r="G39" s="155" t="s">
        <v>52</v>
      </c>
      <c r="H39" s="156" t="s">
        <v>53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115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3" t="str">
        <f>E7</f>
        <v>Mrlina, Vestec, Rožďalovice, zvýšení ochrany obcí výstavbou poldrů – poldr Mlýnec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112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PS01.2 - PS 01.2 - Uzávěry sdruženého objektu - elektro technologická část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Mlýnec u Kopidlna, Kopidlno</v>
      </c>
      <c r="G52" s="42"/>
      <c r="H52" s="42"/>
      <c r="I52" s="34" t="s">
        <v>23</v>
      </c>
      <c r="J52" s="75" t="str">
        <f>IF(J12="","",J12)</f>
        <v>4. 4. 2022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Povodí Labe, státní podnik</v>
      </c>
      <c r="G54" s="42"/>
      <c r="H54" s="42"/>
      <c r="I54" s="34" t="s">
        <v>33</v>
      </c>
      <c r="J54" s="38" t="str">
        <f>E21</f>
        <v>Vodotika, a.s.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Ing. Katarína Petrášová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116</v>
      </c>
      <c r="D57" s="165"/>
      <c r="E57" s="165"/>
      <c r="F57" s="165"/>
      <c r="G57" s="165"/>
      <c r="H57" s="165"/>
      <c r="I57" s="165"/>
      <c r="J57" s="166" t="s">
        <v>117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73</v>
      </c>
      <c r="D59" s="42"/>
      <c r="E59" s="42"/>
      <c r="F59" s="42"/>
      <c r="G59" s="42"/>
      <c r="H59" s="42"/>
      <c r="I59" s="42"/>
      <c r="J59" s="105">
        <f>J81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118</v>
      </c>
    </row>
    <row r="60" s="9" customFormat="1" ht="24.96" customHeight="1">
      <c r="A60" s="9"/>
      <c r="B60" s="168"/>
      <c r="C60" s="169"/>
      <c r="D60" s="170" t="s">
        <v>131</v>
      </c>
      <c r="E60" s="171"/>
      <c r="F60" s="171"/>
      <c r="G60" s="171"/>
      <c r="H60" s="171"/>
      <c r="I60" s="171"/>
      <c r="J60" s="172">
        <f>J82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1453</v>
      </c>
      <c r="E61" s="177"/>
      <c r="F61" s="177"/>
      <c r="G61" s="177"/>
      <c r="H61" s="177"/>
      <c r="I61" s="177"/>
      <c r="J61" s="178">
        <f>J83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133</v>
      </c>
      <c r="D68" s="42"/>
      <c r="E68" s="42"/>
      <c r="F68" s="42"/>
      <c r="G68" s="42"/>
      <c r="H68" s="42"/>
      <c r="I68" s="42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3" t="str">
        <f>E7</f>
        <v>Mrlina, Vestec, Rožďalovice, zvýšení ochrany obcí výstavbou poldrů – poldr Mlýnec</v>
      </c>
      <c r="F71" s="34"/>
      <c r="G71" s="34"/>
      <c r="H71" s="34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112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2" t="str">
        <f>E9</f>
        <v>PS01.2 - PS 01.2 - Uzávěry sdruženého objektu - elektro technologická část</v>
      </c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Mlýnec u Kopidlna, Kopidlno</v>
      </c>
      <c r="G75" s="42"/>
      <c r="H75" s="42"/>
      <c r="I75" s="34" t="s">
        <v>23</v>
      </c>
      <c r="J75" s="75" t="str">
        <f>IF(J12="","",J12)</f>
        <v>4. 4. 2022</v>
      </c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>Povodí Labe, státní podnik</v>
      </c>
      <c r="G77" s="42"/>
      <c r="H77" s="42"/>
      <c r="I77" s="34" t="s">
        <v>33</v>
      </c>
      <c r="J77" s="38" t="str">
        <f>E21</f>
        <v>Vodotika, a.s.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31</v>
      </c>
      <c r="D78" s="42"/>
      <c r="E78" s="42"/>
      <c r="F78" s="29" t="str">
        <f>IF(E18="","",E18)</f>
        <v>Vyplň údaj</v>
      </c>
      <c r="G78" s="42"/>
      <c r="H78" s="42"/>
      <c r="I78" s="34" t="s">
        <v>37</v>
      </c>
      <c r="J78" s="38" t="str">
        <f>E24</f>
        <v>Ing. Katarína Petrášová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0"/>
      <c r="B80" s="181"/>
      <c r="C80" s="182" t="s">
        <v>134</v>
      </c>
      <c r="D80" s="183" t="s">
        <v>60</v>
      </c>
      <c r="E80" s="183" t="s">
        <v>56</v>
      </c>
      <c r="F80" s="183" t="s">
        <v>57</v>
      </c>
      <c r="G80" s="183" t="s">
        <v>135</v>
      </c>
      <c r="H80" s="183" t="s">
        <v>136</v>
      </c>
      <c r="I80" s="183" t="s">
        <v>137</v>
      </c>
      <c r="J80" s="183" t="s">
        <v>117</v>
      </c>
      <c r="K80" s="184" t="s">
        <v>138</v>
      </c>
      <c r="L80" s="185"/>
      <c r="M80" s="95" t="s">
        <v>19</v>
      </c>
      <c r="N80" s="96" t="s">
        <v>45</v>
      </c>
      <c r="O80" s="96" t="s">
        <v>139</v>
      </c>
      <c r="P80" s="96" t="s">
        <v>140</v>
      </c>
      <c r="Q80" s="96" t="s">
        <v>141</v>
      </c>
      <c r="R80" s="96" t="s">
        <v>142</v>
      </c>
      <c r="S80" s="96" t="s">
        <v>143</v>
      </c>
      <c r="T80" s="97" t="s">
        <v>144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40"/>
      <c r="B81" s="41"/>
      <c r="C81" s="102" t="s">
        <v>145</v>
      </c>
      <c r="D81" s="42"/>
      <c r="E81" s="42"/>
      <c r="F81" s="42"/>
      <c r="G81" s="42"/>
      <c r="H81" s="42"/>
      <c r="I81" s="42"/>
      <c r="J81" s="186">
        <f>BK81</f>
        <v>0</v>
      </c>
      <c r="K81" s="42"/>
      <c r="L81" s="46"/>
      <c r="M81" s="98"/>
      <c r="N81" s="187"/>
      <c r="O81" s="99"/>
      <c r="P81" s="188">
        <f>P82</f>
        <v>0</v>
      </c>
      <c r="Q81" s="99"/>
      <c r="R81" s="188">
        <f>R82</f>
        <v>0</v>
      </c>
      <c r="S81" s="99"/>
      <c r="T81" s="189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74</v>
      </c>
      <c r="AU81" s="19" t="s">
        <v>118</v>
      </c>
      <c r="BK81" s="190">
        <f>BK82</f>
        <v>0</v>
      </c>
    </row>
    <row r="82" s="12" customFormat="1" ht="25.92" customHeight="1">
      <c r="A82" s="12"/>
      <c r="B82" s="191"/>
      <c r="C82" s="192"/>
      <c r="D82" s="193" t="s">
        <v>74</v>
      </c>
      <c r="E82" s="194" t="s">
        <v>250</v>
      </c>
      <c r="F82" s="194" t="s">
        <v>792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</f>
        <v>0</v>
      </c>
      <c r="Q82" s="199"/>
      <c r="R82" s="200">
        <f>R83</f>
        <v>0</v>
      </c>
      <c r="S82" s="199"/>
      <c r="T82" s="20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2" t="s">
        <v>171</v>
      </c>
      <c r="AT82" s="203" t="s">
        <v>74</v>
      </c>
      <c r="AU82" s="203" t="s">
        <v>75</v>
      </c>
      <c r="AY82" s="202" t="s">
        <v>148</v>
      </c>
      <c r="BK82" s="204">
        <f>BK83</f>
        <v>0</v>
      </c>
    </row>
    <row r="83" s="12" customFormat="1" ht="22.8" customHeight="1">
      <c r="A83" s="12"/>
      <c r="B83" s="191"/>
      <c r="C83" s="192"/>
      <c r="D83" s="193" t="s">
        <v>74</v>
      </c>
      <c r="E83" s="205" t="s">
        <v>1469</v>
      </c>
      <c r="F83" s="205" t="s">
        <v>1470</v>
      </c>
      <c r="G83" s="192"/>
      <c r="H83" s="192"/>
      <c r="I83" s="195"/>
      <c r="J83" s="206">
        <f>BK83</f>
        <v>0</v>
      </c>
      <c r="K83" s="192"/>
      <c r="L83" s="197"/>
      <c r="M83" s="198"/>
      <c r="N83" s="199"/>
      <c r="O83" s="199"/>
      <c r="P83" s="200">
        <f>SUM(P84:P215)</f>
        <v>0</v>
      </c>
      <c r="Q83" s="199"/>
      <c r="R83" s="200">
        <f>SUM(R84:R215)</f>
        <v>0</v>
      </c>
      <c r="S83" s="199"/>
      <c r="T83" s="201">
        <f>SUM(T84:T215)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171</v>
      </c>
      <c r="AT83" s="203" t="s">
        <v>74</v>
      </c>
      <c r="AU83" s="203" t="s">
        <v>83</v>
      </c>
      <c r="AY83" s="202" t="s">
        <v>148</v>
      </c>
      <c r="BK83" s="204">
        <f>SUM(BK84:BK215)</f>
        <v>0</v>
      </c>
    </row>
    <row r="84" s="2" customFormat="1" ht="16.5" customHeight="1">
      <c r="A84" s="40"/>
      <c r="B84" s="41"/>
      <c r="C84" s="207" t="s">
        <v>83</v>
      </c>
      <c r="D84" s="207" t="s">
        <v>150</v>
      </c>
      <c r="E84" s="208" t="s">
        <v>1690</v>
      </c>
      <c r="F84" s="209" t="s">
        <v>1691</v>
      </c>
      <c r="G84" s="210" t="s">
        <v>550</v>
      </c>
      <c r="H84" s="211">
        <v>1</v>
      </c>
      <c r="I84" s="212"/>
      <c r="J84" s="213">
        <f>ROUND(I84*H84,2)</f>
        <v>0</v>
      </c>
      <c r="K84" s="209" t="s">
        <v>19</v>
      </c>
      <c r="L84" s="46"/>
      <c r="M84" s="214" t="s">
        <v>19</v>
      </c>
      <c r="N84" s="215" t="s">
        <v>48</v>
      </c>
      <c r="O84" s="87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8" t="s">
        <v>671</v>
      </c>
      <c r="AT84" s="218" t="s">
        <v>150</v>
      </c>
      <c r="AU84" s="218" t="s">
        <v>85</v>
      </c>
      <c r="AY84" s="19" t="s">
        <v>148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9" t="s">
        <v>155</v>
      </c>
      <c r="BK84" s="219">
        <f>ROUND(I84*H84,2)</f>
        <v>0</v>
      </c>
      <c r="BL84" s="19" t="s">
        <v>671</v>
      </c>
      <c r="BM84" s="218" t="s">
        <v>1692</v>
      </c>
    </row>
    <row r="85" s="2" customFormat="1">
      <c r="A85" s="40"/>
      <c r="B85" s="41"/>
      <c r="C85" s="42"/>
      <c r="D85" s="220" t="s">
        <v>157</v>
      </c>
      <c r="E85" s="42"/>
      <c r="F85" s="221" t="s">
        <v>1691</v>
      </c>
      <c r="G85" s="42"/>
      <c r="H85" s="42"/>
      <c r="I85" s="222"/>
      <c r="J85" s="42"/>
      <c r="K85" s="42"/>
      <c r="L85" s="46"/>
      <c r="M85" s="223"/>
      <c r="N85" s="224"/>
      <c r="O85" s="87"/>
      <c r="P85" s="87"/>
      <c r="Q85" s="87"/>
      <c r="R85" s="87"/>
      <c r="S85" s="87"/>
      <c r="T85" s="88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157</v>
      </c>
      <c r="AU85" s="19" t="s">
        <v>85</v>
      </c>
    </row>
    <row r="86" s="2" customFormat="1">
      <c r="A86" s="40"/>
      <c r="B86" s="41"/>
      <c r="C86" s="42"/>
      <c r="D86" s="220" t="s">
        <v>168</v>
      </c>
      <c r="E86" s="42"/>
      <c r="F86" s="238" t="s">
        <v>1693</v>
      </c>
      <c r="G86" s="42"/>
      <c r="H86" s="42"/>
      <c r="I86" s="222"/>
      <c r="J86" s="42"/>
      <c r="K86" s="42"/>
      <c r="L86" s="46"/>
      <c r="M86" s="223"/>
      <c r="N86" s="224"/>
      <c r="O86" s="87"/>
      <c r="P86" s="87"/>
      <c r="Q86" s="87"/>
      <c r="R86" s="87"/>
      <c r="S86" s="87"/>
      <c r="T86" s="88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168</v>
      </c>
      <c r="AU86" s="19" t="s">
        <v>85</v>
      </c>
    </row>
    <row r="87" s="2" customFormat="1" ht="16.5" customHeight="1">
      <c r="A87" s="40"/>
      <c r="B87" s="41"/>
      <c r="C87" s="207" t="s">
        <v>85</v>
      </c>
      <c r="D87" s="207" t="s">
        <v>150</v>
      </c>
      <c r="E87" s="208" t="s">
        <v>1694</v>
      </c>
      <c r="F87" s="209" t="s">
        <v>1695</v>
      </c>
      <c r="G87" s="210" t="s">
        <v>1696</v>
      </c>
      <c r="H87" s="211">
        <v>1</v>
      </c>
      <c r="I87" s="212"/>
      <c r="J87" s="213">
        <f>ROUND(I87*H87,2)</f>
        <v>0</v>
      </c>
      <c r="K87" s="209" t="s">
        <v>19</v>
      </c>
      <c r="L87" s="46"/>
      <c r="M87" s="214" t="s">
        <v>19</v>
      </c>
      <c r="N87" s="215" t="s">
        <v>48</v>
      </c>
      <c r="O87" s="87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8" t="s">
        <v>671</v>
      </c>
      <c r="AT87" s="218" t="s">
        <v>150</v>
      </c>
      <c r="AU87" s="218" t="s">
        <v>85</v>
      </c>
      <c r="AY87" s="19" t="s">
        <v>148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9" t="s">
        <v>155</v>
      </c>
      <c r="BK87" s="219">
        <f>ROUND(I87*H87,2)</f>
        <v>0</v>
      </c>
      <c r="BL87" s="19" t="s">
        <v>671</v>
      </c>
      <c r="BM87" s="218" t="s">
        <v>1697</v>
      </c>
    </row>
    <row r="88" s="2" customFormat="1">
      <c r="A88" s="40"/>
      <c r="B88" s="41"/>
      <c r="C88" s="42"/>
      <c r="D88" s="220" t="s">
        <v>157</v>
      </c>
      <c r="E88" s="42"/>
      <c r="F88" s="221" t="s">
        <v>1695</v>
      </c>
      <c r="G88" s="42"/>
      <c r="H88" s="42"/>
      <c r="I88" s="222"/>
      <c r="J88" s="42"/>
      <c r="K88" s="42"/>
      <c r="L88" s="46"/>
      <c r="M88" s="223"/>
      <c r="N88" s="224"/>
      <c r="O88" s="87"/>
      <c r="P88" s="87"/>
      <c r="Q88" s="87"/>
      <c r="R88" s="87"/>
      <c r="S88" s="87"/>
      <c r="T88" s="88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157</v>
      </c>
      <c r="AU88" s="19" t="s">
        <v>85</v>
      </c>
    </row>
    <row r="89" s="2" customFormat="1">
      <c r="A89" s="40"/>
      <c r="B89" s="41"/>
      <c r="C89" s="42"/>
      <c r="D89" s="220" t="s">
        <v>168</v>
      </c>
      <c r="E89" s="42"/>
      <c r="F89" s="238" t="s">
        <v>1693</v>
      </c>
      <c r="G89" s="42"/>
      <c r="H89" s="42"/>
      <c r="I89" s="222"/>
      <c r="J89" s="42"/>
      <c r="K89" s="42"/>
      <c r="L89" s="46"/>
      <c r="M89" s="223"/>
      <c r="N89" s="224"/>
      <c r="O89" s="87"/>
      <c r="P89" s="87"/>
      <c r="Q89" s="87"/>
      <c r="R89" s="87"/>
      <c r="S89" s="87"/>
      <c r="T89" s="88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168</v>
      </c>
      <c r="AU89" s="19" t="s">
        <v>85</v>
      </c>
    </row>
    <row r="90" s="2" customFormat="1" ht="16.5" customHeight="1">
      <c r="A90" s="40"/>
      <c r="B90" s="41"/>
      <c r="C90" s="271" t="s">
        <v>171</v>
      </c>
      <c r="D90" s="271" t="s">
        <v>250</v>
      </c>
      <c r="E90" s="272" t="s">
        <v>1698</v>
      </c>
      <c r="F90" s="273" t="s">
        <v>1699</v>
      </c>
      <c r="G90" s="274" t="s">
        <v>550</v>
      </c>
      <c r="H90" s="275">
        <v>1</v>
      </c>
      <c r="I90" s="276"/>
      <c r="J90" s="277">
        <f>ROUND(I90*H90,2)</f>
        <v>0</v>
      </c>
      <c r="K90" s="273" t="s">
        <v>19</v>
      </c>
      <c r="L90" s="278"/>
      <c r="M90" s="279" t="s">
        <v>19</v>
      </c>
      <c r="N90" s="280" t="s">
        <v>48</v>
      </c>
      <c r="O90" s="87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8" t="s">
        <v>804</v>
      </c>
      <c r="AT90" s="218" t="s">
        <v>250</v>
      </c>
      <c r="AU90" s="218" t="s">
        <v>85</v>
      </c>
      <c r="AY90" s="19" t="s">
        <v>148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9" t="s">
        <v>155</v>
      </c>
      <c r="BK90" s="219">
        <f>ROUND(I90*H90,2)</f>
        <v>0</v>
      </c>
      <c r="BL90" s="19" t="s">
        <v>804</v>
      </c>
      <c r="BM90" s="218" t="s">
        <v>1700</v>
      </c>
    </row>
    <row r="91" s="2" customFormat="1">
      <c r="A91" s="40"/>
      <c r="B91" s="41"/>
      <c r="C91" s="42"/>
      <c r="D91" s="220" t="s">
        <v>157</v>
      </c>
      <c r="E91" s="42"/>
      <c r="F91" s="221" t="s">
        <v>1699</v>
      </c>
      <c r="G91" s="42"/>
      <c r="H91" s="42"/>
      <c r="I91" s="222"/>
      <c r="J91" s="42"/>
      <c r="K91" s="42"/>
      <c r="L91" s="46"/>
      <c r="M91" s="223"/>
      <c r="N91" s="224"/>
      <c r="O91" s="87"/>
      <c r="P91" s="87"/>
      <c r="Q91" s="87"/>
      <c r="R91" s="87"/>
      <c r="S91" s="87"/>
      <c r="T91" s="88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157</v>
      </c>
      <c r="AU91" s="19" t="s">
        <v>85</v>
      </c>
    </row>
    <row r="92" s="2" customFormat="1">
      <c r="A92" s="40"/>
      <c r="B92" s="41"/>
      <c r="C92" s="42"/>
      <c r="D92" s="220" t="s">
        <v>168</v>
      </c>
      <c r="E92" s="42"/>
      <c r="F92" s="238" t="s">
        <v>1701</v>
      </c>
      <c r="G92" s="42"/>
      <c r="H92" s="42"/>
      <c r="I92" s="222"/>
      <c r="J92" s="42"/>
      <c r="K92" s="42"/>
      <c r="L92" s="46"/>
      <c r="M92" s="223"/>
      <c r="N92" s="224"/>
      <c r="O92" s="87"/>
      <c r="P92" s="87"/>
      <c r="Q92" s="87"/>
      <c r="R92" s="87"/>
      <c r="S92" s="87"/>
      <c r="T92" s="88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168</v>
      </c>
      <c r="AU92" s="19" t="s">
        <v>85</v>
      </c>
    </row>
    <row r="93" s="2" customFormat="1" ht="16.5" customHeight="1">
      <c r="A93" s="40"/>
      <c r="B93" s="41"/>
      <c r="C93" s="271" t="s">
        <v>155</v>
      </c>
      <c r="D93" s="271" t="s">
        <v>250</v>
      </c>
      <c r="E93" s="272" t="s">
        <v>1702</v>
      </c>
      <c r="F93" s="273" t="s">
        <v>1703</v>
      </c>
      <c r="G93" s="274" t="s">
        <v>550</v>
      </c>
      <c r="H93" s="275">
        <v>1</v>
      </c>
      <c r="I93" s="276"/>
      <c r="J93" s="277">
        <f>ROUND(I93*H93,2)</f>
        <v>0</v>
      </c>
      <c r="K93" s="273" t="s">
        <v>19</v>
      </c>
      <c r="L93" s="278"/>
      <c r="M93" s="279" t="s">
        <v>19</v>
      </c>
      <c r="N93" s="280" t="s">
        <v>48</v>
      </c>
      <c r="O93" s="87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804</v>
      </c>
      <c r="AT93" s="218" t="s">
        <v>250</v>
      </c>
      <c r="AU93" s="218" t="s">
        <v>85</v>
      </c>
      <c r="AY93" s="19" t="s">
        <v>148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155</v>
      </c>
      <c r="BK93" s="219">
        <f>ROUND(I93*H93,2)</f>
        <v>0</v>
      </c>
      <c r="BL93" s="19" t="s">
        <v>804</v>
      </c>
      <c r="BM93" s="218" t="s">
        <v>1704</v>
      </c>
    </row>
    <row r="94" s="2" customFormat="1">
      <c r="A94" s="40"/>
      <c r="B94" s="41"/>
      <c r="C94" s="42"/>
      <c r="D94" s="220" t="s">
        <v>157</v>
      </c>
      <c r="E94" s="42"/>
      <c r="F94" s="221" t="s">
        <v>1703</v>
      </c>
      <c r="G94" s="42"/>
      <c r="H94" s="42"/>
      <c r="I94" s="222"/>
      <c r="J94" s="42"/>
      <c r="K94" s="42"/>
      <c r="L94" s="46"/>
      <c r="M94" s="223"/>
      <c r="N94" s="224"/>
      <c r="O94" s="87"/>
      <c r="P94" s="87"/>
      <c r="Q94" s="87"/>
      <c r="R94" s="87"/>
      <c r="S94" s="87"/>
      <c r="T94" s="88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157</v>
      </c>
      <c r="AU94" s="19" t="s">
        <v>85</v>
      </c>
    </row>
    <row r="95" s="2" customFormat="1">
      <c r="A95" s="40"/>
      <c r="B95" s="41"/>
      <c r="C95" s="42"/>
      <c r="D95" s="220" t="s">
        <v>168</v>
      </c>
      <c r="E95" s="42"/>
      <c r="F95" s="238" t="s">
        <v>1701</v>
      </c>
      <c r="G95" s="42"/>
      <c r="H95" s="42"/>
      <c r="I95" s="222"/>
      <c r="J95" s="42"/>
      <c r="K95" s="42"/>
      <c r="L95" s="46"/>
      <c r="M95" s="223"/>
      <c r="N95" s="224"/>
      <c r="O95" s="87"/>
      <c r="P95" s="87"/>
      <c r="Q95" s="87"/>
      <c r="R95" s="87"/>
      <c r="S95" s="87"/>
      <c r="T95" s="88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168</v>
      </c>
      <c r="AU95" s="19" t="s">
        <v>85</v>
      </c>
    </row>
    <row r="96" s="2" customFormat="1" ht="16.5" customHeight="1">
      <c r="A96" s="40"/>
      <c r="B96" s="41"/>
      <c r="C96" s="271" t="s">
        <v>191</v>
      </c>
      <c r="D96" s="271" t="s">
        <v>250</v>
      </c>
      <c r="E96" s="272" t="s">
        <v>1705</v>
      </c>
      <c r="F96" s="273" t="s">
        <v>1706</v>
      </c>
      <c r="G96" s="274" t="s">
        <v>550</v>
      </c>
      <c r="H96" s="275">
        <v>2</v>
      </c>
      <c r="I96" s="276"/>
      <c r="J96" s="277">
        <f>ROUND(I96*H96,2)</f>
        <v>0</v>
      </c>
      <c r="K96" s="273" t="s">
        <v>19</v>
      </c>
      <c r="L96" s="278"/>
      <c r="M96" s="279" t="s">
        <v>19</v>
      </c>
      <c r="N96" s="280" t="s">
        <v>48</v>
      </c>
      <c r="O96" s="87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8" t="s">
        <v>804</v>
      </c>
      <c r="AT96" s="218" t="s">
        <v>250</v>
      </c>
      <c r="AU96" s="218" t="s">
        <v>85</v>
      </c>
      <c r="AY96" s="19" t="s">
        <v>148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9" t="s">
        <v>155</v>
      </c>
      <c r="BK96" s="219">
        <f>ROUND(I96*H96,2)</f>
        <v>0</v>
      </c>
      <c r="BL96" s="19" t="s">
        <v>804</v>
      </c>
      <c r="BM96" s="218" t="s">
        <v>1707</v>
      </c>
    </row>
    <row r="97" s="2" customFormat="1">
      <c r="A97" s="40"/>
      <c r="B97" s="41"/>
      <c r="C97" s="42"/>
      <c r="D97" s="220" t="s">
        <v>157</v>
      </c>
      <c r="E97" s="42"/>
      <c r="F97" s="221" t="s">
        <v>1706</v>
      </c>
      <c r="G97" s="42"/>
      <c r="H97" s="42"/>
      <c r="I97" s="222"/>
      <c r="J97" s="42"/>
      <c r="K97" s="42"/>
      <c r="L97" s="46"/>
      <c r="M97" s="223"/>
      <c r="N97" s="224"/>
      <c r="O97" s="87"/>
      <c r="P97" s="87"/>
      <c r="Q97" s="87"/>
      <c r="R97" s="87"/>
      <c r="S97" s="87"/>
      <c r="T97" s="88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157</v>
      </c>
      <c r="AU97" s="19" t="s">
        <v>85</v>
      </c>
    </row>
    <row r="98" s="2" customFormat="1">
      <c r="A98" s="40"/>
      <c r="B98" s="41"/>
      <c r="C98" s="42"/>
      <c r="D98" s="220" t="s">
        <v>168</v>
      </c>
      <c r="E98" s="42"/>
      <c r="F98" s="238" t="s">
        <v>1701</v>
      </c>
      <c r="G98" s="42"/>
      <c r="H98" s="42"/>
      <c r="I98" s="222"/>
      <c r="J98" s="42"/>
      <c r="K98" s="42"/>
      <c r="L98" s="46"/>
      <c r="M98" s="223"/>
      <c r="N98" s="224"/>
      <c r="O98" s="87"/>
      <c r="P98" s="87"/>
      <c r="Q98" s="87"/>
      <c r="R98" s="87"/>
      <c r="S98" s="87"/>
      <c r="T98" s="88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168</v>
      </c>
      <c r="AU98" s="19" t="s">
        <v>85</v>
      </c>
    </row>
    <row r="99" s="2" customFormat="1" ht="16.5" customHeight="1">
      <c r="A99" s="40"/>
      <c r="B99" s="41"/>
      <c r="C99" s="271" t="s">
        <v>197</v>
      </c>
      <c r="D99" s="271" t="s">
        <v>250</v>
      </c>
      <c r="E99" s="272" t="s">
        <v>1708</v>
      </c>
      <c r="F99" s="273" t="s">
        <v>1709</v>
      </c>
      <c r="G99" s="274" t="s">
        <v>550</v>
      </c>
      <c r="H99" s="275">
        <v>1</v>
      </c>
      <c r="I99" s="276"/>
      <c r="J99" s="277">
        <f>ROUND(I99*H99,2)</f>
        <v>0</v>
      </c>
      <c r="K99" s="273" t="s">
        <v>19</v>
      </c>
      <c r="L99" s="278"/>
      <c r="M99" s="279" t="s">
        <v>19</v>
      </c>
      <c r="N99" s="280" t="s">
        <v>48</v>
      </c>
      <c r="O99" s="87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8" t="s">
        <v>804</v>
      </c>
      <c r="AT99" s="218" t="s">
        <v>250</v>
      </c>
      <c r="AU99" s="218" t="s">
        <v>85</v>
      </c>
      <c r="AY99" s="19" t="s">
        <v>148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9" t="s">
        <v>155</v>
      </c>
      <c r="BK99" s="219">
        <f>ROUND(I99*H99,2)</f>
        <v>0</v>
      </c>
      <c r="BL99" s="19" t="s">
        <v>804</v>
      </c>
      <c r="BM99" s="218" t="s">
        <v>1710</v>
      </c>
    </row>
    <row r="100" s="2" customFormat="1">
      <c r="A100" s="40"/>
      <c r="B100" s="41"/>
      <c r="C100" s="42"/>
      <c r="D100" s="220" t="s">
        <v>157</v>
      </c>
      <c r="E100" s="42"/>
      <c r="F100" s="221" t="s">
        <v>1709</v>
      </c>
      <c r="G100" s="42"/>
      <c r="H100" s="42"/>
      <c r="I100" s="222"/>
      <c r="J100" s="42"/>
      <c r="K100" s="42"/>
      <c r="L100" s="46"/>
      <c r="M100" s="223"/>
      <c r="N100" s="224"/>
      <c r="O100" s="87"/>
      <c r="P100" s="87"/>
      <c r="Q100" s="87"/>
      <c r="R100" s="87"/>
      <c r="S100" s="87"/>
      <c r="T100" s="88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157</v>
      </c>
      <c r="AU100" s="19" t="s">
        <v>85</v>
      </c>
    </row>
    <row r="101" s="2" customFormat="1">
      <c r="A101" s="40"/>
      <c r="B101" s="41"/>
      <c r="C101" s="42"/>
      <c r="D101" s="220" t="s">
        <v>168</v>
      </c>
      <c r="E101" s="42"/>
      <c r="F101" s="238" t="s">
        <v>1701</v>
      </c>
      <c r="G101" s="42"/>
      <c r="H101" s="42"/>
      <c r="I101" s="222"/>
      <c r="J101" s="42"/>
      <c r="K101" s="42"/>
      <c r="L101" s="46"/>
      <c r="M101" s="223"/>
      <c r="N101" s="224"/>
      <c r="O101" s="87"/>
      <c r="P101" s="87"/>
      <c r="Q101" s="87"/>
      <c r="R101" s="87"/>
      <c r="S101" s="87"/>
      <c r="T101" s="88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168</v>
      </c>
      <c r="AU101" s="19" t="s">
        <v>85</v>
      </c>
    </row>
    <row r="102" s="2" customFormat="1" ht="16.5" customHeight="1">
      <c r="A102" s="40"/>
      <c r="B102" s="41"/>
      <c r="C102" s="271" t="s">
        <v>204</v>
      </c>
      <c r="D102" s="271" t="s">
        <v>250</v>
      </c>
      <c r="E102" s="272" t="s">
        <v>1711</v>
      </c>
      <c r="F102" s="273" t="s">
        <v>1712</v>
      </c>
      <c r="G102" s="274" t="s">
        <v>550</v>
      </c>
      <c r="H102" s="275">
        <v>1</v>
      </c>
      <c r="I102" s="276"/>
      <c r="J102" s="277">
        <f>ROUND(I102*H102,2)</f>
        <v>0</v>
      </c>
      <c r="K102" s="273" t="s">
        <v>19</v>
      </c>
      <c r="L102" s="278"/>
      <c r="M102" s="279" t="s">
        <v>19</v>
      </c>
      <c r="N102" s="280" t="s">
        <v>48</v>
      </c>
      <c r="O102" s="87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804</v>
      </c>
      <c r="AT102" s="218" t="s">
        <v>250</v>
      </c>
      <c r="AU102" s="218" t="s">
        <v>85</v>
      </c>
      <c r="AY102" s="19" t="s">
        <v>148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155</v>
      </c>
      <c r="BK102" s="219">
        <f>ROUND(I102*H102,2)</f>
        <v>0</v>
      </c>
      <c r="BL102" s="19" t="s">
        <v>804</v>
      </c>
      <c r="BM102" s="218" t="s">
        <v>1713</v>
      </c>
    </row>
    <row r="103" s="2" customFormat="1">
      <c r="A103" s="40"/>
      <c r="B103" s="41"/>
      <c r="C103" s="42"/>
      <c r="D103" s="220" t="s">
        <v>157</v>
      </c>
      <c r="E103" s="42"/>
      <c r="F103" s="221" t="s">
        <v>1712</v>
      </c>
      <c r="G103" s="42"/>
      <c r="H103" s="42"/>
      <c r="I103" s="222"/>
      <c r="J103" s="42"/>
      <c r="K103" s="42"/>
      <c r="L103" s="46"/>
      <c r="M103" s="223"/>
      <c r="N103" s="224"/>
      <c r="O103" s="87"/>
      <c r="P103" s="87"/>
      <c r="Q103" s="87"/>
      <c r="R103" s="87"/>
      <c r="S103" s="87"/>
      <c r="T103" s="88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157</v>
      </c>
      <c r="AU103" s="19" t="s">
        <v>85</v>
      </c>
    </row>
    <row r="104" s="2" customFormat="1">
      <c r="A104" s="40"/>
      <c r="B104" s="41"/>
      <c r="C104" s="42"/>
      <c r="D104" s="220" t="s">
        <v>168</v>
      </c>
      <c r="E104" s="42"/>
      <c r="F104" s="238" t="s">
        <v>1701</v>
      </c>
      <c r="G104" s="42"/>
      <c r="H104" s="42"/>
      <c r="I104" s="222"/>
      <c r="J104" s="42"/>
      <c r="K104" s="42"/>
      <c r="L104" s="46"/>
      <c r="M104" s="223"/>
      <c r="N104" s="224"/>
      <c r="O104" s="87"/>
      <c r="P104" s="87"/>
      <c r="Q104" s="87"/>
      <c r="R104" s="87"/>
      <c r="S104" s="87"/>
      <c r="T104" s="88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168</v>
      </c>
      <c r="AU104" s="19" t="s">
        <v>85</v>
      </c>
    </row>
    <row r="105" s="2" customFormat="1" ht="16.5" customHeight="1">
      <c r="A105" s="40"/>
      <c r="B105" s="41"/>
      <c r="C105" s="271" t="s">
        <v>222</v>
      </c>
      <c r="D105" s="271" t="s">
        <v>250</v>
      </c>
      <c r="E105" s="272" t="s">
        <v>1714</v>
      </c>
      <c r="F105" s="273" t="s">
        <v>1715</v>
      </c>
      <c r="G105" s="274" t="s">
        <v>550</v>
      </c>
      <c r="H105" s="275">
        <v>3</v>
      </c>
      <c r="I105" s="276"/>
      <c r="J105" s="277">
        <f>ROUND(I105*H105,2)</f>
        <v>0</v>
      </c>
      <c r="K105" s="273" t="s">
        <v>19</v>
      </c>
      <c r="L105" s="278"/>
      <c r="M105" s="279" t="s">
        <v>19</v>
      </c>
      <c r="N105" s="280" t="s">
        <v>48</v>
      </c>
      <c r="O105" s="87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8" t="s">
        <v>804</v>
      </c>
      <c r="AT105" s="218" t="s">
        <v>250</v>
      </c>
      <c r="AU105" s="218" t="s">
        <v>85</v>
      </c>
      <c r="AY105" s="19" t="s">
        <v>148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9" t="s">
        <v>155</v>
      </c>
      <c r="BK105" s="219">
        <f>ROUND(I105*H105,2)</f>
        <v>0</v>
      </c>
      <c r="BL105" s="19" t="s">
        <v>804</v>
      </c>
      <c r="BM105" s="218" t="s">
        <v>1716</v>
      </c>
    </row>
    <row r="106" s="2" customFormat="1">
      <c r="A106" s="40"/>
      <c r="B106" s="41"/>
      <c r="C106" s="42"/>
      <c r="D106" s="220" t="s">
        <v>157</v>
      </c>
      <c r="E106" s="42"/>
      <c r="F106" s="221" t="s">
        <v>1715</v>
      </c>
      <c r="G106" s="42"/>
      <c r="H106" s="42"/>
      <c r="I106" s="222"/>
      <c r="J106" s="42"/>
      <c r="K106" s="42"/>
      <c r="L106" s="46"/>
      <c r="M106" s="223"/>
      <c r="N106" s="224"/>
      <c r="O106" s="87"/>
      <c r="P106" s="87"/>
      <c r="Q106" s="87"/>
      <c r="R106" s="87"/>
      <c r="S106" s="87"/>
      <c r="T106" s="88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157</v>
      </c>
      <c r="AU106" s="19" t="s">
        <v>85</v>
      </c>
    </row>
    <row r="107" s="2" customFormat="1">
      <c r="A107" s="40"/>
      <c r="B107" s="41"/>
      <c r="C107" s="42"/>
      <c r="D107" s="220" t="s">
        <v>168</v>
      </c>
      <c r="E107" s="42"/>
      <c r="F107" s="238" t="s">
        <v>1701</v>
      </c>
      <c r="G107" s="42"/>
      <c r="H107" s="42"/>
      <c r="I107" s="222"/>
      <c r="J107" s="42"/>
      <c r="K107" s="42"/>
      <c r="L107" s="46"/>
      <c r="M107" s="223"/>
      <c r="N107" s="224"/>
      <c r="O107" s="87"/>
      <c r="P107" s="87"/>
      <c r="Q107" s="87"/>
      <c r="R107" s="87"/>
      <c r="S107" s="87"/>
      <c r="T107" s="88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168</v>
      </c>
      <c r="AU107" s="19" t="s">
        <v>85</v>
      </c>
    </row>
    <row r="108" s="2" customFormat="1" ht="16.5" customHeight="1">
      <c r="A108" s="40"/>
      <c r="B108" s="41"/>
      <c r="C108" s="271" t="s">
        <v>231</v>
      </c>
      <c r="D108" s="271" t="s">
        <v>250</v>
      </c>
      <c r="E108" s="272" t="s">
        <v>1717</v>
      </c>
      <c r="F108" s="273" t="s">
        <v>1718</v>
      </c>
      <c r="G108" s="274" t="s">
        <v>550</v>
      </c>
      <c r="H108" s="275">
        <v>3</v>
      </c>
      <c r="I108" s="276"/>
      <c r="J108" s="277">
        <f>ROUND(I108*H108,2)</f>
        <v>0</v>
      </c>
      <c r="K108" s="273" t="s">
        <v>19</v>
      </c>
      <c r="L108" s="278"/>
      <c r="M108" s="279" t="s">
        <v>19</v>
      </c>
      <c r="N108" s="280" t="s">
        <v>48</v>
      </c>
      <c r="O108" s="87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804</v>
      </c>
      <c r="AT108" s="218" t="s">
        <v>250</v>
      </c>
      <c r="AU108" s="218" t="s">
        <v>85</v>
      </c>
      <c r="AY108" s="19" t="s">
        <v>148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155</v>
      </c>
      <c r="BK108" s="219">
        <f>ROUND(I108*H108,2)</f>
        <v>0</v>
      </c>
      <c r="BL108" s="19" t="s">
        <v>804</v>
      </c>
      <c r="BM108" s="218" t="s">
        <v>1719</v>
      </c>
    </row>
    <row r="109" s="2" customFormat="1">
      <c r="A109" s="40"/>
      <c r="B109" s="41"/>
      <c r="C109" s="42"/>
      <c r="D109" s="220" t="s">
        <v>157</v>
      </c>
      <c r="E109" s="42"/>
      <c r="F109" s="221" t="s">
        <v>1718</v>
      </c>
      <c r="G109" s="42"/>
      <c r="H109" s="42"/>
      <c r="I109" s="222"/>
      <c r="J109" s="42"/>
      <c r="K109" s="42"/>
      <c r="L109" s="46"/>
      <c r="M109" s="223"/>
      <c r="N109" s="224"/>
      <c r="O109" s="87"/>
      <c r="P109" s="87"/>
      <c r="Q109" s="87"/>
      <c r="R109" s="87"/>
      <c r="S109" s="87"/>
      <c r="T109" s="88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157</v>
      </c>
      <c r="AU109" s="19" t="s">
        <v>85</v>
      </c>
    </row>
    <row r="110" s="2" customFormat="1">
      <c r="A110" s="40"/>
      <c r="B110" s="41"/>
      <c r="C110" s="42"/>
      <c r="D110" s="220" t="s">
        <v>168</v>
      </c>
      <c r="E110" s="42"/>
      <c r="F110" s="238" t="s">
        <v>1701</v>
      </c>
      <c r="G110" s="42"/>
      <c r="H110" s="42"/>
      <c r="I110" s="222"/>
      <c r="J110" s="42"/>
      <c r="K110" s="42"/>
      <c r="L110" s="46"/>
      <c r="M110" s="223"/>
      <c r="N110" s="224"/>
      <c r="O110" s="87"/>
      <c r="P110" s="87"/>
      <c r="Q110" s="87"/>
      <c r="R110" s="87"/>
      <c r="S110" s="87"/>
      <c r="T110" s="88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168</v>
      </c>
      <c r="AU110" s="19" t="s">
        <v>85</v>
      </c>
    </row>
    <row r="111" s="2" customFormat="1" ht="16.5" customHeight="1">
      <c r="A111" s="40"/>
      <c r="B111" s="41"/>
      <c r="C111" s="271" t="s">
        <v>240</v>
      </c>
      <c r="D111" s="271" t="s">
        <v>250</v>
      </c>
      <c r="E111" s="272" t="s">
        <v>1720</v>
      </c>
      <c r="F111" s="273" t="s">
        <v>1721</v>
      </c>
      <c r="G111" s="274" t="s">
        <v>550</v>
      </c>
      <c r="H111" s="275">
        <v>1</v>
      </c>
      <c r="I111" s="276"/>
      <c r="J111" s="277">
        <f>ROUND(I111*H111,2)</f>
        <v>0</v>
      </c>
      <c r="K111" s="273" t="s">
        <v>19</v>
      </c>
      <c r="L111" s="278"/>
      <c r="M111" s="279" t="s">
        <v>19</v>
      </c>
      <c r="N111" s="280" t="s">
        <v>48</v>
      </c>
      <c r="O111" s="87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8" t="s">
        <v>804</v>
      </c>
      <c r="AT111" s="218" t="s">
        <v>250</v>
      </c>
      <c r="AU111" s="218" t="s">
        <v>85</v>
      </c>
      <c r="AY111" s="19" t="s">
        <v>148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9" t="s">
        <v>155</v>
      </c>
      <c r="BK111" s="219">
        <f>ROUND(I111*H111,2)</f>
        <v>0</v>
      </c>
      <c r="BL111" s="19" t="s">
        <v>804</v>
      </c>
      <c r="BM111" s="218" t="s">
        <v>1722</v>
      </c>
    </row>
    <row r="112" s="2" customFormat="1">
      <c r="A112" s="40"/>
      <c r="B112" s="41"/>
      <c r="C112" s="42"/>
      <c r="D112" s="220" t="s">
        <v>157</v>
      </c>
      <c r="E112" s="42"/>
      <c r="F112" s="221" t="s">
        <v>1721</v>
      </c>
      <c r="G112" s="42"/>
      <c r="H112" s="42"/>
      <c r="I112" s="222"/>
      <c r="J112" s="42"/>
      <c r="K112" s="42"/>
      <c r="L112" s="46"/>
      <c r="M112" s="223"/>
      <c r="N112" s="224"/>
      <c r="O112" s="87"/>
      <c r="P112" s="87"/>
      <c r="Q112" s="87"/>
      <c r="R112" s="87"/>
      <c r="S112" s="87"/>
      <c r="T112" s="88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157</v>
      </c>
      <c r="AU112" s="19" t="s">
        <v>85</v>
      </c>
    </row>
    <row r="113" s="2" customFormat="1">
      <c r="A113" s="40"/>
      <c r="B113" s="41"/>
      <c r="C113" s="42"/>
      <c r="D113" s="220" t="s">
        <v>168</v>
      </c>
      <c r="E113" s="42"/>
      <c r="F113" s="238" t="s">
        <v>1701</v>
      </c>
      <c r="G113" s="42"/>
      <c r="H113" s="42"/>
      <c r="I113" s="222"/>
      <c r="J113" s="42"/>
      <c r="K113" s="42"/>
      <c r="L113" s="46"/>
      <c r="M113" s="223"/>
      <c r="N113" s="224"/>
      <c r="O113" s="87"/>
      <c r="P113" s="87"/>
      <c r="Q113" s="87"/>
      <c r="R113" s="87"/>
      <c r="S113" s="87"/>
      <c r="T113" s="88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168</v>
      </c>
      <c r="AU113" s="19" t="s">
        <v>85</v>
      </c>
    </row>
    <row r="114" s="2" customFormat="1" ht="16.5" customHeight="1">
      <c r="A114" s="40"/>
      <c r="B114" s="41"/>
      <c r="C114" s="271" t="s">
        <v>249</v>
      </c>
      <c r="D114" s="271" t="s">
        <v>250</v>
      </c>
      <c r="E114" s="272" t="s">
        <v>1723</v>
      </c>
      <c r="F114" s="273" t="s">
        <v>1724</v>
      </c>
      <c r="G114" s="274" t="s">
        <v>550</v>
      </c>
      <c r="H114" s="275">
        <v>1</v>
      </c>
      <c r="I114" s="276"/>
      <c r="J114" s="277">
        <f>ROUND(I114*H114,2)</f>
        <v>0</v>
      </c>
      <c r="K114" s="273" t="s">
        <v>19</v>
      </c>
      <c r="L114" s="278"/>
      <c r="M114" s="279" t="s">
        <v>19</v>
      </c>
      <c r="N114" s="280" t="s">
        <v>48</v>
      </c>
      <c r="O114" s="87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8" t="s">
        <v>804</v>
      </c>
      <c r="AT114" s="218" t="s">
        <v>250</v>
      </c>
      <c r="AU114" s="218" t="s">
        <v>85</v>
      </c>
      <c r="AY114" s="19" t="s">
        <v>148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9" t="s">
        <v>155</v>
      </c>
      <c r="BK114" s="219">
        <f>ROUND(I114*H114,2)</f>
        <v>0</v>
      </c>
      <c r="BL114" s="19" t="s">
        <v>804</v>
      </c>
      <c r="BM114" s="218" t="s">
        <v>1725</v>
      </c>
    </row>
    <row r="115" s="2" customFormat="1">
      <c r="A115" s="40"/>
      <c r="B115" s="41"/>
      <c r="C115" s="42"/>
      <c r="D115" s="220" t="s">
        <v>157</v>
      </c>
      <c r="E115" s="42"/>
      <c r="F115" s="221" t="s">
        <v>1724</v>
      </c>
      <c r="G115" s="42"/>
      <c r="H115" s="42"/>
      <c r="I115" s="222"/>
      <c r="J115" s="42"/>
      <c r="K115" s="42"/>
      <c r="L115" s="46"/>
      <c r="M115" s="223"/>
      <c r="N115" s="224"/>
      <c r="O115" s="87"/>
      <c r="P115" s="87"/>
      <c r="Q115" s="87"/>
      <c r="R115" s="87"/>
      <c r="S115" s="87"/>
      <c r="T115" s="88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157</v>
      </c>
      <c r="AU115" s="19" t="s">
        <v>85</v>
      </c>
    </row>
    <row r="116" s="2" customFormat="1">
      <c r="A116" s="40"/>
      <c r="B116" s="41"/>
      <c r="C116" s="42"/>
      <c r="D116" s="220" t="s">
        <v>168</v>
      </c>
      <c r="E116" s="42"/>
      <c r="F116" s="238" t="s">
        <v>1701</v>
      </c>
      <c r="G116" s="42"/>
      <c r="H116" s="42"/>
      <c r="I116" s="222"/>
      <c r="J116" s="42"/>
      <c r="K116" s="42"/>
      <c r="L116" s="46"/>
      <c r="M116" s="223"/>
      <c r="N116" s="224"/>
      <c r="O116" s="87"/>
      <c r="P116" s="87"/>
      <c r="Q116" s="87"/>
      <c r="R116" s="87"/>
      <c r="S116" s="87"/>
      <c r="T116" s="88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168</v>
      </c>
      <c r="AU116" s="19" t="s">
        <v>85</v>
      </c>
    </row>
    <row r="117" s="2" customFormat="1" ht="16.5" customHeight="1">
      <c r="A117" s="40"/>
      <c r="B117" s="41"/>
      <c r="C117" s="271" t="s">
        <v>276</v>
      </c>
      <c r="D117" s="271" t="s">
        <v>250</v>
      </c>
      <c r="E117" s="272" t="s">
        <v>1726</v>
      </c>
      <c r="F117" s="273" t="s">
        <v>1727</v>
      </c>
      <c r="G117" s="274" t="s">
        <v>550</v>
      </c>
      <c r="H117" s="275">
        <v>2</v>
      </c>
      <c r="I117" s="276"/>
      <c r="J117" s="277">
        <f>ROUND(I117*H117,2)</f>
        <v>0</v>
      </c>
      <c r="K117" s="273" t="s">
        <v>19</v>
      </c>
      <c r="L117" s="278"/>
      <c r="M117" s="279" t="s">
        <v>19</v>
      </c>
      <c r="N117" s="280" t="s">
        <v>48</v>
      </c>
      <c r="O117" s="87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8" t="s">
        <v>804</v>
      </c>
      <c r="AT117" s="218" t="s">
        <v>250</v>
      </c>
      <c r="AU117" s="218" t="s">
        <v>85</v>
      </c>
      <c r="AY117" s="19" t="s">
        <v>148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9" t="s">
        <v>155</v>
      </c>
      <c r="BK117" s="219">
        <f>ROUND(I117*H117,2)</f>
        <v>0</v>
      </c>
      <c r="BL117" s="19" t="s">
        <v>804</v>
      </c>
      <c r="BM117" s="218" t="s">
        <v>1728</v>
      </c>
    </row>
    <row r="118" s="2" customFormat="1">
      <c r="A118" s="40"/>
      <c r="B118" s="41"/>
      <c r="C118" s="42"/>
      <c r="D118" s="220" t="s">
        <v>157</v>
      </c>
      <c r="E118" s="42"/>
      <c r="F118" s="221" t="s">
        <v>1727</v>
      </c>
      <c r="G118" s="42"/>
      <c r="H118" s="42"/>
      <c r="I118" s="222"/>
      <c r="J118" s="42"/>
      <c r="K118" s="42"/>
      <c r="L118" s="46"/>
      <c r="M118" s="223"/>
      <c r="N118" s="224"/>
      <c r="O118" s="87"/>
      <c r="P118" s="87"/>
      <c r="Q118" s="87"/>
      <c r="R118" s="87"/>
      <c r="S118" s="87"/>
      <c r="T118" s="88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157</v>
      </c>
      <c r="AU118" s="19" t="s">
        <v>85</v>
      </c>
    </row>
    <row r="119" s="2" customFormat="1">
      <c r="A119" s="40"/>
      <c r="B119" s="41"/>
      <c r="C119" s="42"/>
      <c r="D119" s="220" t="s">
        <v>168</v>
      </c>
      <c r="E119" s="42"/>
      <c r="F119" s="238" t="s">
        <v>1701</v>
      </c>
      <c r="G119" s="42"/>
      <c r="H119" s="42"/>
      <c r="I119" s="222"/>
      <c r="J119" s="42"/>
      <c r="K119" s="42"/>
      <c r="L119" s="46"/>
      <c r="M119" s="223"/>
      <c r="N119" s="224"/>
      <c r="O119" s="87"/>
      <c r="P119" s="87"/>
      <c r="Q119" s="87"/>
      <c r="R119" s="87"/>
      <c r="S119" s="87"/>
      <c r="T119" s="88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168</v>
      </c>
      <c r="AU119" s="19" t="s">
        <v>85</v>
      </c>
    </row>
    <row r="120" s="2" customFormat="1" ht="16.5" customHeight="1">
      <c r="A120" s="40"/>
      <c r="B120" s="41"/>
      <c r="C120" s="271" t="s">
        <v>284</v>
      </c>
      <c r="D120" s="271" t="s">
        <v>250</v>
      </c>
      <c r="E120" s="272" t="s">
        <v>1729</v>
      </c>
      <c r="F120" s="273" t="s">
        <v>1730</v>
      </c>
      <c r="G120" s="274" t="s">
        <v>550</v>
      </c>
      <c r="H120" s="275">
        <v>1</v>
      </c>
      <c r="I120" s="276"/>
      <c r="J120" s="277">
        <f>ROUND(I120*H120,2)</f>
        <v>0</v>
      </c>
      <c r="K120" s="273" t="s">
        <v>19</v>
      </c>
      <c r="L120" s="278"/>
      <c r="M120" s="279" t="s">
        <v>19</v>
      </c>
      <c r="N120" s="280" t="s">
        <v>48</v>
      </c>
      <c r="O120" s="87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8" t="s">
        <v>804</v>
      </c>
      <c r="AT120" s="218" t="s">
        <v>250</v>
      </c>
      <c r="AU120" s="218" t="s">
        <v>85</v>
      </c>
      <c r="AY120" s="19" t="s">
        <v>148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9" t="s">
        <v>155</v>
      </c>
      <c r="BK120" s="219">
        <f>ROUND(I120*H120,2)</f>
        <v>0</v>
      </c>
      <c r="BL120" s="19" t="s">
        <v>804</v>
      </c>
      <c r="BM120" s="218" t="s">
        <v>1731</v>
      </c>
    </row>
    <row r="121" s="2" customFormat="1">
      <c r="A121" s="40"/>
      <c r="B121" s="41"/>
      <c r="C121" s="42"/>
      <c r="D121" s="220" t="s">
        <v>157</v>
      </c>
      <c r="E121" s="42"/>
      <c r="F121" s="221" t="s">
        <v>1730</v>
      </c>
      <c r="G121" s="42"/>
      <c r="H121" s="42"/>
      <c r="I121" s="222"/>
      <c r="J121" s="42"/>
      <c r="K121" s="42"/>
      <c r="L121" s="46"/>
      <c r="M121" s="223"/>
      <c r="N121" s="224"/>
      <c r="O121" s="87"/>
      <c r="P121" s="87"/>
      <c r="Q121" s="87"/>
      <c r="R121" s="87"/>
      <c r="S121" s="87"/>
      <c r="T121" s="88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157</v>
      </c>
      <c r="AU121" s="19" t="s">
        <v>85</v>
      </c>
    </row>
    <row r="122" s="2" customFormat="1">
      <c r="A122" s="40"/>
      <c r="B122" s="41"/>
      <c r="C122" s="42"/>
      <c r="D122" s="220" t="s">
        <v>168</v>
      </c>
      <c r="E122" s="42"/>
      <c r="F122" s="238" t="s">
        <v>1701</v>
      </c>
      <c r="G122" s="42"/>
      <c r="H122" s="42"/>
      <c r="I122" s="222"/>
      <c r="J122" s="42"/>
      <c r="K122" s="42"/>
      <c r="L122" s="46"/>
      <c r="M122" s="223"/>
      <c r="N122" s="224"/>
      <c r="O122" s="87"/>
      <c r="P122" s="87"/>
      <c r="Q122" s="87"/>
      <c r="R122" s="87"/>
      <c r="S122" s="87"/>
      <c r="T122" s="88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168</v>
      </c>
      <c r="AU122" s="19" t="s">
        <v>85</v>
      </c>
    </row>
    <row r="123" s="2" customFormat="1" ht="16.5" customHeight="1">
      <c r="A123" s="40"/>
      <c r="B123" s="41"/>
      <c r="C123" s="271" t="s">
        <v>291</v>
      </c>
      <c r="D123" s="271" t="s">
        <v>250</v>
      </c>
      <c r="E123" s="272" t="s">
        <v>1732</v>
      </c>
      <c r="F123" s="273" t="s">
        <v>1733</v>
      </c>
      <c r="G123" s="274" t="s">
        <v>550</v>
      </c>
      <c r="H123" s="275">
        <v>2</v>
      </c>
      <c r="I123" s="276"/>
      <c r="J123" s="277">
        <f>ROUND(I123*H123,2)</f>
        <v>0</v>
      </c>
      <c r="K123" s="273" t="s">
        <v>19</v>
      </c>
      <c r="L123" s="278"/>
      <c r="M123" s="279" t="s">
        <v>19</v>
      </c>
      <c r="N123" s="280" t="s">
        <v>48</v>
      </c>
      <c r="O123" s="87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8" t="s">
        <v>804</v>
      </c>
      <c r="AT123" s="218" t="s">
        <v>250</v>
      </c>
      <c r="AU123" s="218" t="s">
        <v>85</v>
      </c>
      <c r="AY123" s="19" t="s">
        <v>148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9" t="s">
        <v>155</v>
      </c>
      <c r="BK123" s="219">
        <f>ROUND(I123*H123,2)</f>
        <v>0</v>
      </c>
      <c r="BL123" s="19" t="s">
        <v>804</v>
      </c>
      <c r="BM123" s="218" t="s">
        <v>1734</v>
      </c>
    </row>
    <row r="124" s="2" customFormat="1">
      <c r="A124" s="40"/>
      <c r="B124" s="41"/>
      <c r="C124" s="42"/>
      <c r="D124" s="220" t="s">
        <v>157</v>
      </c>
      <c r="E124" s="42"/>
      <c r="F124" s="221" t="s">
        <v>1733</v>
      </c>
      <c r="G124" s="42"/>
      <c r="H124" s="42"/>
      <c r="I124" s="222"/>
      <c r="J124" s="42"/>
      <c r="K124" s="42"/>
      <c r="L124" s="46"/>
      <c r="M124" s="223"/>
      <c r="N124" s="224"/>
      <c r="O124" s="87"/>
      <c r="P124" s="87"/>
      <c r="Q124" s="87"/>
      <c r="R124" s="87"/>
      <c r="S124" s="87"/>
      <c r="T124" s="88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157</v>
      </c>
      <c r="AU124" s="19" t="s">
        <v>85</v>
      </c>
    </row>
    <row r="125" s="2" customFormat="1">
      <c r="A125" s="40"/>
      <c r="B125" s="41"/>
      <c r="C125" s="42"/>
      <c r="D125" s="220" t="s">
        <v>168</v>
      </c>
      <c r="E125" s="42"/>
      <c r="F125" s="238" t="s">
        <v>1701</v>
      </c>
      <c r="G125" s="42"/>
      <c r="H125" s="42"/>
      <c r="I125" s="222"/>
      <c r="J125" s="42"/>
      <c r="K125" s="42"/>
      <c r="L125" s="46"/>
      <c r="M125" s="223"/>
      <c r="N125" s="224"/>
      <c r="O125" s="87"/>
      <c r="P125" s="87"/>
      <c r="Q125" s="87"/>
      <c r="R125" s="87"/>
      <c r="S125" s="87"/>
      <c r="T125" s="88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168</v>
      </c>
      <c r="AU125" s="19" t="s">
        <v>85</v>
      </c>
    </row>
    <row r="126" s="2" customFormat="1" ht="16.5" customHeight="1">
      <c r="A126" s="40"/>
      <c r="B126" s="41"/>
      <c r="C126" s="271" t="s">
        <v>8</v>
      </c>
      <c r="D126" s="271" t="s">
        <v>250</v>
      </c>
      <c r="E126" s="272" t="s">
        <v>1735</v>
      </c>
      <c r="F126" s="273" t="s">
        <v>1736</v>
      </c>
      <c r="G126" s="274" t="s">
        <v>550</v>
      </c>
      <c r="H126" s="275">
        <v>1</v>
      </c>
      <c r="I126" s="276"/>
      <c r="J126" s="277">
        <f>ROUND(I126*H126,2)</f>
        <v>0</v>
      </c>
      <c r="K126" s="273" t="s">
        <v>19</v>
      </c>
      <c r="L126" s="278"/>
      <c r="M126" s="279" t="s">
        <v>19</v>
      </c>
      <c r="N126" s="280" t="s">
        <v>48</v>
      </c>
      <c r="O126" s="87"/>
      <c r="P126" s="216">
        <f>O126*H126</f>
        <v>0</v>
      </c>
      <c r="Q126" s="216">
        <v>0</v>
      </c>
      <c r="R126" s="216">
        <f>Q126*H126</f>
        <v>0</v>
      </c>
      <c r="S126" s="216">
        <v>0</v>
      </c>
      <c r="T126" s="217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8" t="s">
        <v>804</v>
      </c>
      <c r="AT126" s="218" t="s">
        <v>250</v>
      </c>
      <c r="AU126" s="218" t="s">
        <v>85</v>
      </c>
      <c r="AY126" s="19" t="s">
        <v>148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9" t="s">
        <v>155</v>
      </c>
      <c r="BK126" s="219">
        <f>ROUND(I126*H126,2)</f>
        <v>0</v>
      </c>
      <c r="BL126" s="19" t="s">
        <v>804</v>
      </c>
      <c r="BM126" s="218" t="s">
        <v>1737</v>
      </c>
    </row>
    <row r="127" s="2" customFormat="1">
      <c r="A127" s="40"/>
      <c r="B127" s="41"/>
      <c r="C127" s="42"/>
      <c r="D127" s="220" t="s">
        <v>157</v>
      </c>
      <c r="E127" s="42"/>
      <c r="F127" s="221" t="s">
        <v>1736</v>
      </c>
      <c r="G127" s="42"/>
      <c r="H127" s="42"/>
      <c r="I127" s="222"/>
      <c r="J127" s="42"/>
      <c r="K127" s="42"/>
      <c r="L127" s="46"/>
      <c r="M127" s="223"/>
      <c r="N127" s="224"/>
      <c r="O127" s="87"/>
      <c r="P127" s="87"/>
      <c r="Q127" s="87"/>
      <c r="R127" s="87"/>
      <c r="S127" s="87"/>
      <c r="T127" s="88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157</v>
      </c>
      <c r="AU127" s="19" t="s">
        <v>85</v>
      </c>
    </row>
    <row r="128" s="2" customFormat="1">
      <c r="A128" s="40"/>
      <c r="B128" s="41"/>
      <c r="C128" s="42"/>
      <c r="D128" s="220" t="s">
        <v>168</v>
      </c>
      <c r="E128" s="42"/>
      <c r="F128" s="238" t="s">
        <v>1701</v>
      </c>
      <c r="G128" s="42"/>
      <c r="H128" s="42"/>
      <c r="I128" s="222"/>
      <c r="J128" s="42"/>
      <c r="K128" s="42"/>
      <c r="L128" s="46"/>
      <c r="M128" s="223"/>
      <c r="N128" s="224"/>
      <c r="O128" s="87"/>
      <c r="P128" s="87"/>
      <c r="Q128" s="87"/>
      <c r="R128" s="87"/>
      <c r="S128" s="87"/>
      <c r="T128" s="88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168</v>
      </c>
      <c r="AU128" s="19" t="s">
        <v>85</v>
      </c>
    </row>
    <row r="129" s="2" customFormat="1" ht="16.5" customHeight="1">
      <c r="A129" s="40"/>
      <c r="B129" s="41"/>
      <c r="C129" s="271" t="s">
        <v>308</v>
      </c>
      <c r="D129" s="271" t="s">
        <v>250</v>
      </c>
      <c r="E129" s="272" t="s">
        <v>1738</v>
      </c>
      <c r="F129" s="273" t="s">
        <v>1739</v>
      </c>
      <c r="G129" s="274" t="s">
        <v>550</v>
      </c>
      <c r="H129" s="275">
        <v>1</v>
      </c>
      <c r="I129" s="276"/>
      <c r="J129" s="277">
        <f>ROUND(I129*H129,2)</f>
        <v>0</v>
      </c>
      <c r="K129" s="273" t="s">
        <v>19</v>
      </c>
      <c r="L129" s="278"/>
      <c r="M129" s="279" t="s">
        <v>19</v>
      </c>
      <c r="N129" s="280" t="s">
        <v>48</v>
      </c>
      <c r="O129" s="87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8" t="s">
        <v>804</v>
      </c>
      <c r="AT129" s="218" t="s">
        <v>250</v>
      </c>
      <c r="AU129" s="218" t="s">
        <v>85</v>
      </c>
      <c r="AY129" s="19" t="s">
        <v>148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9" t="s">
        <v>155</v>
      </c>
      <c r="BK129" s="219">
        <f>ROUND(I129*H129,2)</f>
        <v>0</v>
      </c>
      <c r="BL129" s="19" t="s">
        <v>804</v>
      </c>
      <c r="BM129" s="218" t="s">
        <v>1740</v>
      </c>
    </row>
    <row r="130" s="2" customFormat="1">
      <c r="A130" s="40"/>
      <c r="B130" s="41"/>
      <c r="C130" s="42"/>
      <c r="D130" s="220" t="s">
        <v>157</v>
      </c>
      <c r="E130" s="42"/>
      <c r="F130" s="221" t="s">
        <v>1739</v>
      </c>
      <c r="G130" s="42"/>
      <c r="H130" s="42"/>
      <c r="I130" s="222"/>
      <c r="J130" s="42"/>
      <c r="K130" s="42"/>
      <c r="L130" s="46"/>
      <c r="M130" s="223"/>
      <c r="N130" s="224"/>
      <c r="O130" s="87"/>
      <c r="P130" s="87"/>
      <c r="Q130" s="87"/>
      <c r="R130" s="87"/>
      <c r="S130" s="87"/>
      <c r="T130" s="88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157</v>
      </c>
      <c r="AU130" s="19" t="s">
        <v>85</v>
      </c>
    </row>
    <row r="131" s="2" customFormat="1">
      <c r="A131" s="40"/>
      <c r="B131" s="41"/>
      <c r="C131" s="42"/>
      <c r="D131" s="220" t="s">
        <v>168</v>
      </c>
      <c r="E131" s="42"/>
      <c r="F131" s="238" t="s">
        <v>1701</v>
      </c>
      <c r="G131" s="42"/>
      <c r="H131" s="42"/>
      <c r="I131" s="222"/>
      <c r="J131" s="42"/>
      <c r="K131" s="42"/>
      <c r="L131" s="46"/>
      <c r="M131" s="223"/>
      <c r="N131" s="224"/>
      <c r="O131" s="87"/>
      <c r="P131" s="87"/>
      <c r="Q131" s="87"/>
      <c r="R131" s="87"/>
      <c r="S131" s="87"/>
      <c r="T131" s="88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168</v>
      </c>
      <c r="AU131" s="19" t="s">
        <v>85</v>
      </c>
    </row>
    <row r="132" s="2" customFormat="1" ht="16.5" customHeight="1">
      <c r="A132" s="40"/>
      <c r="B132" s="41"/>
      <c r="C132" s="271" t="s">
        <v>314</v>
      </c>
      <c r="D132" s="271" t="s">
        <v>250</v>
      </c>
      <c r="E132" s="272" t="s">
        <v>1741</v>
      </c>
      <c r="F132" s="273" t="s">
        <v>1742</v>
      </c>
      <c r="G132" s="274" t="s">
        <v>550</v>
      </c>
      <c r="H132" s="275">
        <v>1</v>
      </c>
      <c r="I132" s="276"/>
      <c r="J132" s="277">
        <f>ROUND(I132*H132,2)</f>
        <v>0</v>
      </c>
      <c r="K132" s="273" t="s">
        <v>19</v>
      </c>
      <c r="L132" s="278"/>
      <c r="M132" s="279" t="s">
        <v>19</v>
      </c>
      <c r="N132" s="280" t="s">
        <v>48</v>
      </c>
      <c r="O132" s="87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8" t="s">
        <v>804</v>
      </c>
      <c r="AT132" s="218" t="s">
        <v>250</v>
      </c>
      <c r="AU132" s="218" t="s">
        <v>85</v>
      </c>
      <c r="AY132" s="19" t="s">
        <v>148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9" t="s">
        <v>155</v>
      </c>
      <c r="BK132" s="219">
        <f>ROUND(I132*H132,2)</f>
        <v>0</v>
      </c>
      <c r="BL132" s="19" t="s">
        <v>804</v>
      </c>
      <c r="BM132" s="218" t="s">
        <v>1743</v>
      </c>
    </row>
    <row r="133" s="2" customFormat="1">
      <c r="A133" s="40"/>
      <c r="B133" s="41"/>
      <c r="C133" s="42"/>
      <c r="D133" s="220" t="s">
        <v>157</v>
      </c>
      <c r="E133" s="42"/>
      <c r="F133" s="221" t="s">
        <v>1742</v>
      </c>
      <c r="G133" s="42"/>
      <c r="H133" s="42"/>
      <c r="I133" s="222"/>
      <c r="J133" s="42"/>
      <c r="K133" s="42"/>
      <c r="L133" s="46"/>
      <c r="M133" s="223"/>
      <c r="N133" s="224"/>
      <c r="O133" s="87"/>
      <c r="P133" s="87"/>
      <c r="Q133" s="87"/>
      <c r="R133" s="87"/>
      <c r="S133" s="87"/>
      <c r="T133" s="88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157</v>
      </c>
      <c r="AU133" s="19" t="s">
        <v>85</v>
      </c>
    </row>
    <row r="134" s="2" customFormat="1">
      <c r="A134" s="40"/>
      <c r="B134" s="41"/>
      <c r="C134" s="42"/>
      <c r="D134" s="220" t="s">
        <v>168</v>
      </c>
      <c r="E134" s="42"/>
      <c r="F134" s="238" t="s">
        <v>1701</v>
      </c>
      <c r="G134" s="42"/>
      <c r="H134" s="42"/>
      <c r="I134" s="222"/>
      <c r="J134" s="42"/>
      <c r="K134" s="42"/>
      <c r="L134" s="46"/>
      <c r="M134" s="223"/>
      <c r="N134" s="224"/>
      <c r="O134" s="87"/>
      <c r="P134" s="87"/>
      <c r="Q134" s="87"/>
      <c r="R134" s="87"/>
      <c r="S134" s="87"/>
      <c r="T134" s="88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168</v>
      </c>
      <c r="AU134" s="19" t="s">
        <v>85</v>
      </c>
    </row>
    <row r="135" s="2" customFormat="1" ht="16.5" customHeight="1">
      <c r="A135" s="40"/>
      <c r="B135" s="41"/>
      <c r="C135" s="271" t="s">
        <v>325</v>
      </c>
      <c r="D135" s="271" t="s">
        <v>250</v>
      </c>
      <c r="E135" s="272" t="s">
        <v>1744</v>
      </c>
      <c r="F135" s="273" t="s">
        <v>1745</v>
      </c>
      <c r="G135" s="274" t="s">
        <v>550</v>
      </c>
      <c r="H135" s="275">
        <v>1</v>
      </c>
      <c r="I135" s="276"/>
      <c r="J135" s="277">
        <f>ROUND(I135*H135,2)</f>
        <v>0</v>
      </c>
      <c r="K135" s="273" t="s">
        <v>19</v>
      </c>
      <c r="L135" s="278"/>
      <c r="M135" s="279" t="s">
        <v>19</v>
      </c>
      <c r="N135" s="280" t="s">
        <v>48</v>
      </c>
      <c r="O135" s="87"/>
      <c r="P135" s="216">
        <f>O135*H135</f>
        <v>0</v>
      </c>
      <c r="Q135" s="216">
        <v>0</v>
      </c>
      <c r="R135" s="216">
        <f>Q135*H135</f>
        <v>0</v>
      </c>
      <c r="S135" s="216">
        <v>0</v>
      </c>
      <c r="T135" s="217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8" t="s">
        <v>804</v>
      </c>
      <c r="AT135" s="218" t="s">
        <v>250</v>
      </c>
      <c r="AU135" s="218" t="s">
        <v>85</v>
      </c>
      <c r="AY135" s="19" t="s">
        <v>148</v>
      </c>
      <c r="BE135" s="219">
        <f>IF(N135="základní",J135,0)</f>
        <v>0</v>
      </c>
      <c r="BF135" s="219">
        <f>IF(N135="snížená",J135,0)</f>
        <v>0</v>
      </c>
      <c r="BG135" s="219">
        <f>IF(N135="zákl. přenesená",J135,0)</f>
        <v>0</v>
      </c>
      <c r="BH135" s="219">
        <f>IF(N135="sníž. přenesená",J135,0)</f>
        <v>0</v>
      </c>
      <c r="BI135" s="219">
        <f>IF(N135="nulová",J135,0)</f>
        <v>0</v>
      </c>
      <c r="BJ135" s="19" t="s">
        <v>155</v>
      </c>
      <c r="BK135" s="219">
        <f>ROUND(I135*H135,2)</f>
        <v>0</v>
      </c>
      <c r="BL135" s="19" t="s">
        <v>804</v>
      </c>
      <c r="BM135" s="218" t="s">
        <v>1746</v>
      </c>
    </row>
    <row r="136" s="2" customFormat="1">
      <c r="A136" s="40"/>
      <c r="B136" s="41"/>
      <c r="C136" s="42"/>
      <c r="D136" s="220" t="s">
        <v>157</v>
      </c>
      <c r="E136" s="42"/>
      <c r="F136" s="221" t="s">
        <v>1745</v>
      </c>
      <c r="G136" s="42"/>
      <c r="H136" s="42"/>
      <c r="I136" s="222"/>
      <c r="J136" s="42"/>
      <c r="K136" s="42"/>
      <c r="L136" s="46"/>
      <c r="M136" s="223"/>
      <c r="N136" s="224"/>
      <c r="O136" s="87"/>
      <c r="P136" s="87"/>
      <c r="Q136" s="87"/>
      <c r="R136" s="87"/>
      <c r="S136" s="87"/>
      <c r="T136" s="88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157</v>
      </c>
      <c r="AU136" s="19" t="s">
        <v>85</v>
      </c>
    </row>
    <row r="137" s="2" customFormat="1">
      <c r="A137" s="40"/>
      <c r="B137" s="41"/>
      <c r="C137" s="42"/>
      <c r="D137" s="220" t="s">
        <v>168</v>
      </c>
      <c r="E137" s="42"/>
      <c r="F137" s="238" t="s">
        <v>1701</v>
      </c>
      <c r="G137" s="42"/>
      <c r="H137" s="42"/>
      <c r="I137" s="222"/>
      <c r="J137" s="42"/>
      <c r="K137" s="42"/>
      <c r="L137" s="46"/>
      <c r="M137" s="223"/>
      <c r="N137" s="224"/>
      <c r="O137" s="87"/>
      <c r="P137" s="87"/>
      <c r="Q137" s="87"/>
      <c r="R137" s="87"/>
      <c r="S137" s="87"/>
      <c r="T137" s="88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168</v>
      </c>
      <c r="AU137" s="19" t="s">
        <v>85</v>
      </c>
    </row>
    <row r="138" s="2" customFormat="1" ht="16.5" customHeight="1">
      <c r="A138" s="40"/>
      <c r="B138" s="41"/>
      <c r="C138" s="271" t="s">
        <v>328</v>
      </c>
      <c r="D138" s="271" t="s">
        <v>250</v>
      </c>
      <c r="E138" s="272" t="s">
        <v>1747</v>
      </c>
      <c r="F138" s="273" t="s">
        <v>1748</v>
      </c>
      <c r="G138" s="274" t="s">
        <v>550</v>
      </c>
      <c r="H138" s="275">
        <v>3</v>
      </c>
      <c r="I138" s="276"/>
      <c r="J138" s="277">
        <f>ROUND(I138*H138,2)</f>
        <v>0</v>
      </c>
      <c r="K138" s="273" t="s">
        <v>19</v>
      </c>
      <c r="L138" s="278"/>
      <c r="M138" s="279" t="s">
        <v>19</v>
      </c>
      <c r="N138" s="280" t="s">
        <v>48</v>
      </c>
      <c r="O138" s="87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8" t="s">
        <v>804</v>
      </c>
      <c r="AT138" s="218" t="s">
        <v>250</v>
      </c>
      <c r="AU138" s="218" t="s">
        <v>85</v>
      </c>
      <c r="AY138" s="19" t="s">
        <v>148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9" t="s">
        <v>155</v>
      </c>
      <c r="BK138" s="219">
        <f>ROUND(I138*H138,2)</f>
        <v>0</v>
      </c>
      <c r="BL138" s="19" t="s">
        <v>804</v>
      </c>
      <c r="BM138" s="218" t="s">
        <v>1749</v>
      </c>
    </row>
    <row r="139" s="2" customFormat="1">
      <c r="A139" s="40"/>
      <c r="B139" s="41"/>
      <c r="C139" s="42"/>
      <c r="D139" s="220" t="s">
        <v>157</v>
      </c>
      <c r="E139" s="42"/>
      <c r="F139" s="221" t="s">
        <v>1748</v>
      </c>
      <c r="G139" s="42"/>
      <c r="H139" s="42"/>
      <c r="I139" s="222"/>
      <c r="J139" s="42"/>
      <c r="K139" s="42"/>
      <c r="L139" s="46"/>
      <c r="M139" s="223"/>
      <c r="N139" s="224"/>
      <c r="O139" s="87"/>
      <c r="P139" s="87"/>
      <c r="Q139" s="87"/>
      <c r="R139" s="87"/>
      <c r="S139" s="87"/>
      <c r="T139" s="88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157</v>
      </c>
      <c r="AU139" s="19" t="s">
        <v>85</v>
      </c>
    </row>
    <row r="140" s="2" customFormat="1">
      <c r="A140" s="40"/>
      <c r="B140" s="41"/>
      <c r="C140" s="42"/>
      <c r="D140" s="220" t="s">
        <v>168</v>
      </c>
      <c r="E140" s="42"/>
      <c r="F140" s="238" t="s">
        <v>1701</v>
      </c>
      <c r="G140" s="42"/>
      <c r="H140" s="42"/>
      <c r="I140" s="222"/>
      <c r="J140" s="42"/>
      <c r="K140" s="42"/>
      <c r="L140" s="46"/>
      <c r="M140" s="223"/>
      <c r="N140" s="224"/>
      <c r="O140" s="87"/>
      <c r="P140" s="87"/>
      <c r="Q140" s="87"/>
      <c r="R140" s="87"/>
      <c r="S140" s="87"/>
      <c r="T140" s="88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168</v>
      </c>
      <c r="AU140" s="19" t="s">
        <v>85</v>
      </c>
    </row>
    <row r="141" s="2" customFormat="1" ht="16.5" customHeight="1">
      <c r="A141" s="40"/>
      <c r="B141" s="41"/>
      <c r="C141" s="271" t="s">
        <v>336</v>
      </c>
      <c r="D141" s="271" t="s">
        <v>250</v>
      </c>
      <c r="E141" s="272" t="s">
        <v>1750</v>
      </c>
      <c r="F141" s="273" t="s">
        <v>1751</v>
      </c>
      <c r="G141" s="274" t="s">
        <v>550</v>
      </c>
      <c r="H141" s="275">
        <v>3</v>
      </c>
      <c r="I141" s="276"/>
      <c r="J141" s="277">
        <f>ROUND(I141*H141,2)</f>
        <v>0</v>
      </c>
      <c r="K141" s="273" t="s">
        <v>19</v>
      </c>
      <c r="L141" s="278"/>
      <c r="M141" s="279" t="s">
        <v>19</v>
      </c>
      <c r="N141" s="280" t="s">
        <v>48</v>
      </c>
      <c r="O141" s="87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8" t="s">
        <v>804</v>
      </c>
      <c r="AT141" s="218" t="s">
        <v>250</v>
      </c>
      <c r="AU141" s="218" t="s">
        <v>85</v>
      </c>
      <c r="AY141" s="19" t="s">
        <v>148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9" t="s">
        <v>155</v>
      </c>
      <c r="BK141" s="219">
        <f>ROUND(I141*H141,2)</f>
        <v>0</v>
      </c>
      <c r="BL141" s="19" t="s">
        <v>804</v>
      </c>
      <c r="BM141" s="218" t="s">
        <v>1752</v>
      </c>
    </row>
    <row r="142" s="2" customFormat="1">
      <c r="A142" s="40"/>
      <c r="B142" s="41"/>
      <c r="C142" s="42"/>
      <c r="D142" s="220" t="s">
        <v>157</v>
      </c>
      <c r="E142" s="42"/>
      <c r="F142" s="221" t="s">
        <v>1751</v>
      </c>
      <c r="G142" s="42"/>
      <c r="H142" s="42"/>
      <c r="I142" s="222"/>
      <c r="J142" s="42"/>
      <c r="K142" s="42"/>
      <c r="L142" s="46"/>
      <c r="M142" s="223"/>
      <c r="N142" s="224"/>
      <c r="O142" s="87"/>
      <c r="P142" s="87"/>
      <c r="Q142" s="87"/>
      <c r="R142" s="87"/>
      <c r="S142" s="87"/>
      <c r="T142" s="88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157</v>
      </c>
      <c r="AU142" s="19" t="s">
        <v>85</v>
      </c>
    </row>
    <row r="143" s="2" customFormat="1">
      <c r="A143" s="40"/>
      <c r="B143" s="41"/>
      <c r="C143" s="42"/>
      <c r="D143" s="220" t="s">
        <v>168</v>
      </c>
      <c r="E143" s="42"/>
      <c r="F143" s="238" t="s">
        <v>1701</v>
      </c>
      <c r="G143" s="42"/>
      <c r="H143" s="42"/>
      <c r="I143" s="222"/>
      <c r="J143" s="42"/>
      <c r="K143" s="42"/>
      <c r="L143" s="46"/>
      <c r="M143" s="223"/>
      <c r="N143" s="224"/>
      <c r="O143" s="87"/>
      <c r="P143" s="87"/>
      <c r="Q143" s="87"/>
      <c r="R143" s="87"/>
      <c r="S143" s="87"/>
      <c r="T143" s="88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168</v>
      </c>
      <c r="AU143" s="19" t="s">
        <v>85</v>
      </c>
    </row>
    <row r="144" s="2" customFormat="1" ht="16.5" customHeight="1">
      <c r="A144" s="40"/>
      <c r="B144" s="41"/>
      <c r="C144" s="271" t="s">
        <v>7</v>
      </c>
      <c r="D144" s="271" t="s">
        <v>250</v>
      </c>
      <c r="E144" s="272" t="s">
        <v>1753</v>
      </c>
      <c r="F144" s="273" t="s">
        <v>1754</v>
      </c>
      <c r="G144" s="274" t="s">
        <v>550</v>
      </c>
      <c r="H144" s="275">
        <v>2</v>
      </c>
      <c r="I144" s="276"/>
      <c r="J144" s="277">
        <f>ROUND(I144*H144,2)</f>
        <v>0</v>
      </c>
      <c r="K144" s="273" t="s">
        <v>19</v>
      </c>
      <c r="L144" s="278"/>
      <c r="M144" s="279" t="s">
        <v>19</v>
      </c>
      <c r="N144" s="280" t="s">
        <v>48</v>
      </c>
      <c r="O144" s="87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8" t="s">
        <v>804</v>
      </c>
      <c r="AT144" s="218" t="s">
        <v>250</v>
      </c>
      <c r="AU144" s="218" t="s">
        <v>85</v>
      </c>
      <c r="AY144" s="19" t="s">
        <v>148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9" t="s">
        <v>155</v>
      </c>
      <c r="BK144" s="219">
        <f>ROUND(I144*H144,2)</f>
        <v>0</v>
      </c>
      <c r="BL144" s="19" t="s">
        <v>804</v>
      </c>
      <c r="BM144" s="218" t="s">
        <v>1755</v>
      </c>
    </row>
    <row r="145" s="2" customFormat="1">
      <c r="A145" s="40"/>
      <c r="B145" s="41"/>
      <c r="C145" s="42"/>
      <c r="D145" s="220" t="s">
        <v>157</v>
      </c>
      <c r="E145" s="42"/>
      <c r="F145" s="221" t="s">
        <v>1754</v>
      </c>
      <c r="G145" s="42"/>
      <c r="H145" s="42"/>
      <c r="I145" s="222"/>
      <c r="J145" s="42"/>
      <c r="K145" s="42"/>
      <c r="L145" s="46"/>
      <c r="M145" s="223"/>
      <c r="N145" s="224"/>
      <c r="O145" s="87"/>
      <c r="P145" s="87"/>
      <c r="Q145" s="87"/>
      <c r="R145" s="87"/>
      <c r="S145" s="87"/>
      <c r="T145" s="88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157</v>
      </c>
      <c r="AU145" s="19" t="s">
        <v>85</v>
      </c>
    </row>
    <row r="146" s="2" customFormat="1">
      <c r="A146" s="40"/>
      <c r="B146" s="41"/>
      <c r="C146" s="42"/>
      <c r="D146" s="220" t="s">
        <v>168</v>
      </c>
      <c r="E146" s="42"/>
      <c r="F146" s="238" t="s">
        <v>1701</v>
      </c>
      <c r="G146" s="42"/>
      <c r="H146" s="42"/>
      <c r="I146" s="222"/>
      <c r="J146" s="42"/>
      <c r="K146" s="42"/>
      <c r="L146" s="46"/>
      <c r="M146" s="223"/>
      <c r="N146" s="224"/>
      <c r="O146" s="87"/>
      <c r="P146" s="87"/>
      <c r="Q146" s="87"/>
      <c r="R146" s="87"/>
      <c r="S146" s="87"/>
      <c r="T146" s="88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168</v>
      </c>
      <c r="AU146" s="19" t="s">
        <v>85</v>
      </c>
    </row>
    <row r="147" s="2" customFormat="1" ht="16.5" customHeight="1">
      <c r="A147" s="40"/>
      <c r="B147" s="41"/>
      <c r="C147" s="271" t="s">
        <v>352</v>
      </c>
      <c r="D147" s="271" t="s">
        <v>250</v>
      </c>
      <c r="E147" s="272" t="s">
        <v>1756</v>
      </c>
      <c r="F147" s="273" t="s">
        <v>1757</v>
      </c>
      <c r="G147" s="274" t="s">
        <v>550</v>
      </c>
      <c r="H147" s="275">
        <v>2</v>
      </c>
      <c r="I147" s="276"/>
      <c r="J147" s="277">
        <f>ROUND(I147*H147,2)</f>
        <v>0</v>
      </c>
      <c r="K147" s="273" t="s">
        <v>19</v>
      </c>
      <c r="L147" s="278"/>
      <c r="M147" s="279" t="s">
        <v>19</v>
      </c>
      <c r="N147" s="280" t="s">
        <v>48</v>
      </c>
      <c r="O147" s="87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8" t="s">
        <v>804</v>
      </c>
      <c r="AT147" s="218" t="s">
        <v>250</v>
      </c>
      <c r="AU147" s="218" t="s">
        <v>85</v>
      </c>
      <c r="AY147" s="19" t="s">
        <v>148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9" t="s">
        <v>155</v>
      </c>
      <c r="BK147" s="219">
        <f>ROUND(I147*H147,2)</f>
        <v>0</v>
      </c>
      <c r="BL147" s="19" t="s">
        <v>804</v>
      </c>
      <c r="BM147" s="218" t="s">
        <v>1758</v>
      </c>
    </row>
    <row r="148" s="2" customFormat="1">
      <c r="A148" s="40"/>
      <c r="B148" s="41"/>
      <c r="C148" s="42"/>
      <c r="D148" s="220" t="s">
        <v>157</v>
      </c>
      <c r="E148" s="42"/>
      <c r="F148" s="221" t="s">
        <v>1757</v>
      </c>
      <c r="G148" s="42"/>
      <c r="H148" s="42"/>
      <c r="I148" s="222"/>
      <c r="J148" s="42"/>
      <c r="K148" s="42"/>
      <c r="L148" s="46"/>
      <c r="M148" s="223"/>
      <c r="N148" s="224"/>
      <c r="O148" s="87"/>
      <c r="P148" s="87"/>
      <c r="Q148" s="87"/>
      <c r="R148" s="87"/>
      <c r="S148" s="87"/>
      <c r="T148" s="88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157</v>
      </c>
      <c r="AU148" s="19" t="s">
        <v>85</v>
      </c>
    </row>
    <row r="149" s="2" customFormat="1">
      <c r="A149" s="40"/>
      <c r="B149" s="41"/>
      <c r="C149" s="42"/>
      <c r="D149" s="220" t="s">
        <v>168</v>
      </c>
      <c r="E149" s="42"/>
      <c r="F149" s="238" t="s">
        <v>1701</v>
      </c>
      <c r="G149" s="42"/>
      <c r="H149" s="42"/>
      <c r="I149" s="222"/>
      <c r="J149" s="42"/>
      <c r="K149" s="42"/>
      <c r="L149" s="46"/>
      <c r="M149" s="223"/>
      <c r="N149" s="224"/>
      <c r="O149" s="87"/>
      <c r="P149" s="87"/>
      <c r="Q149" s="87"/>
      <c r="R149" s="87"/>
      <c r="S149" s="87"/>
      <c r="T149" s="88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168</v>
      </c>
      <c r="AU149" s="19" t="s">
        <v>85</v>
      </c>
    </row>
    <row r="150" s="2" customFormat="1" ht="16.5" customHeight="1">
      <c r="A150" s="40"/>
      <c r="B150" s="41"/>
      <c r="C150" s="271" t="s">
        <v>360</v>
      </c>
      <c r="D150" s="271" t="s">
        <v>250</v>
      </c>
      <c r="E150" s="272" t="s">
        <v>1759</v>
      </c>
      <c r="F150" s="273" t="s">
        <v>1760</v>
      </c>
      <c r="G150" s="274" t="s">
        <v>550</v>
      </c>
      <c r="H150" s="275">
        <v>2</v>
      </c>
      <c r="I150" s="276"/>
      <c r="J150" s="277">
        <f>ROUND(I150*H150,2)</f>
        <v>0</v>
      </c>
      <c r="K150" s="273" t="s">
        <v>19</v>
      </c>
      <c r="L150" s="278"/>
      <c r="M150" s="279" t="s">
        <v>19</v>
      </c>
      <c r="N150" s="280" t="s">
        <v>48</v>
      </c>
      <c r="O150" s="87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8" t="s">
        <v>804</v>
      </c>
      <c r="AT150" s="218" t="s">
        <v>250</v>
      </c>
      <c r="AU150" s="218" t="s">
        <v>85</v>
      </c>
      <c r="AY150" s="19" t="s">
        <v>148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155</v>
      </c>
      <c r="BK150" s="219">
        <f>ROUND(I150*H150,2)</f>
        <v>0</v>
      </c>
      <c r="BL150" s="19" t="s">
        <v>804</v>
      </c>
      <c r="BM150" s="218" t="s">
        <v>1761</v>
      </c>
    </row>
    <row r="151" s="2" customFormat="1">
      <c r="A151" s="40"/>
      <c r="B151" s="41"/>
      <c r="C151" s="42"/>
      <c r="D151" s="220" t="s">
        <v>157</v>
      </c>
      <c r="E151" s="42"/>
      <c r="F151" s="221" t="s">
        <v>1760</v>
      </c>
      <c r="G151" s="42"/>
      <c r="H151" s="42"/>
      <c r="I151" s="222"/>
      <c r="J151" s="42"/>
      <c r="K151" s="42"/>
      <c r="L151" s="46"/>
      <c r="M151" s="223"/>
      <c r="N151" s="224"/>
      <c r="O151" s="87"/>
      <c r="P151" s="87"/>
      <c r="Q151" s="87"/>
      <c r="R151" s="87"/>
      <c r="S151" s="87"/>
      <c r="T151" s="88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157</v>
      </c>
      <c r="AU151" s="19" t="s">
        <v>85</v>
      </c>
    </row>
    <row r="152" s="2" customFormat="1">
      <c r="A152" s="40"/>
      <c r="B152" s="41"/>
      <c r="C152" s="42"/>
      <c r="D152" s="220" t="s">
        <v>168</v>
      </c>
      <c r="E152" s="42"/>
      <c r="F152" s="238" t="s">
        <v>1701</v>
      </c>
      <c r="G152" s="42"/>
      <c r="H152" s="42"/>
      <c r="I152" s="222"/>
      <c r="J152" s="42"/>
      <c r="K152" s="42"/>
      <c r="L152" s="46"/>
      <c r="M152" s="223"/>
      <c r="N152" s="224"/>
      <c r="O152" s="87"/>
      <c r="P152" s="87"/>
      <c r="Q152" s="87"/>
      <c r="R152" s="87"/>
      <c r="S152" s="87"/>
      <c r="T152" s="88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168</v>
      </c>
      <c r="AU152" s="19" t="s">
        <v>85</v>
      </c>
    </row>
    <row r="153" s="2" customFormat="1" ht="16.5" customHeight="1">
      <c r="A153" s="40"/>
      <c r="B153" s="41"/>
      <c r="C153" s="271" t="s">
        <v>369</v>
      </c>
      <c r="D153" s="271" t="s">
        <v>250</v>
      </c>
      <c r="E153" s="272" t="s">
        <v>1762</v>
      </c>
      <c r="F153" s="273" t="s">
        <v>1763</v>
      </c>
      <c r="G153" s="274" t="s">
        <v>550</v>
      </c>
      <c r="H153" s="275">
        <v>2</v>
      </c>
      <c r="I153" s="276"/>
      <c r="J153" s="277">
        <f>ROUND(I153*H153,2)</f>
        <v>0</v>
      </c>
      <c r="K153" s="273" t="s">
        <v>19</v>
      </c>
      <c r="L153" s="278"/>
      <c r="M153" s="279" t="s">
        <v>19</v>
      </c>
      <c r="N153" s="280" t="s">
        <v>48</v>
      </c>
      <c r="O153" s="87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8" t="s">
        <v>804</v>
      </c>
      <c r="AT153" s="218" t="s">
        <v>250</v>
      </c>
      <c r="AU153" s="218" t="s">
        <v>85</v>
      </c>
      <c r="AY153" s="19" t="s">
        <v>148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9" t="s">
        <v>155</v>
      </c>
      <c r="BK153" s="219">
        <f>ROUND(I153*H153,2)</f>
        <v>0</v>
      </c>
      <c r="BL153" s="19" t="s">
        <v>804</v>
      </c>
      <c r="BM153" s="218" t="s">
        <v>1764</v>
      </c>
    </row>
    <row r="154" s="2" customFormat="1">
      <c r="A154" s="40"/>
      <c r="B154" s="41"/>
      <c r="C154" s="42"/>
      <c r="D154" s="220" t="s">
        <v>157</v>
      </c>
      <c r="E154" s="42"/>
      <c r="F154" s="221" t="s">
        <v>1763</v>
      </c>
      <c r="G154" s="42"/>
      <c r="H154" s="42"/>
      <c r="I154" s="222"/>
      <c r="J154" s="42"/>
      <c r="K154" s="42"/>
      <c r="L154" s="46"/>
      <c r="M154" s="223"/>
      <c r="N154" s="224"/>
      <c r="O154" s="87"/>
      <c r="P154" s="87"/>
      <c r="Q154" s="87"/>
      <c r="R154" s="87"/>
      <c r="S154" s="87"/>
      <c r="T154" s="88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157</v>
      </c>
      <c r="AU154" s="19" t="s">
        <v>85</v>
      </c>
    </row>
    <row r="155" s="2" customFormat="1">
      <c r="A155" s="40"/>
      <c r="B155" s="41"/>
      <c r="C155" s="42"/>
      <c r="D155" s="220" t="s">
        <v>168</v>
      </c>
      <c r="E155" s="42"/>
      <c r="F155" s="238" t="s">
        <v>1701</v>
      </c>
      <c r="G155" s="42"/>
      <c r="H155" s="42"/>
      <c r="I155" s="222"/>
      <c r="J155" s="42"/>
      <c r="K155" s="42"/>
      <c r="L155" s="46"/>
      <c r="M155" s="223"/>
      <c r="N155" s="224"/>
      <c r="O155" s="87"/>
      <c r="P155" s="87"/>
      <c r="Q155" s="87"/>
      <c r="R155" s="87"/>
      <c r="S155" s="87"/>
      <c r="T155" s="88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168</v>
      </c>
      <c r="AU155" s="19" t="s">
        <v>85</v>
      </c>
    </row>
    <row r="156" s="2" customFormat="1" ht="16.5" customHeight="1">
      <c r="A156" s="40"/>
      <c r="B156" s="41"/>
      <c r="C156" s="271" t="s">
        <v>376</v>
      </c>
      <c r="D156" s="271" t="s">
        <v>250</v>
      </c>
      <c r="E156" s="272" t="s">
        <v>1765</v>
      </c>
      <c r="F156" s="273" t="s">
        <v>1766</v>
      </c>
      <c r="G156" s="274" t="s">
        <v>550</v>
      </c>
      <c r="H156" s="275">
        <v>3</v>
      </c>
      <c r="I156" s="276"/>
      <c r="J156" s="277">
        <f>ROUND(I156*H156,2)</f>
        <v>0</v>
      </c>
      <c r="K156" s="273" t="s">
        <v>19</v>
      </c>
      <c r="L156" s="278"/>
      <c r="M156" s="279" t="s">
        <v>19</v>
      </c>
      <c r="N156" s="280" t="s">
        <v>48</v>
      </c>
      <c r="O156" s="87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8" t="s">
        <v>804</v>
      </c>
      <c r="AT156" s="218" t="s">
        <v>250</v>
      </c>
      <c r="AU156" s="218" t="s">
        <v>85</v>
      </c>
      <c r="AY156" s="19" t="s">
        <v>148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9" t="s">
        <v>155</v>
      </c>
      <c r="BK156" s="219">
        <f>ROUND(I156*H156,2)</f>
        <v>0</v>
      </c>
      <c r="BL156" s="19" t="s">
        <v>804</v>
      </c>
      <c r="BM156" s="218" t="s">
        <v>1767</v>
      </c>
    </row>
    <row r="157" s="2" customFormat="1">
      <c r="A157" s="40"/>
      <c r="B157" s="41"/>
      <c r="C157" s="42"/>
      <c r="D157" s="220" t="s">
        <v>157</v>
      </c>
      <c r="E157" s="42"/>
      <c r="F157" s="221" t="s">
        <v>1766</v>
      </c>
      <c r="G157" s="42"/>
      <c r="H157" s="42"/>
      <c r="I157" s="222"/>
      <c r="J157" s="42"/>
      <c r="K157" s="42"/>
      <c r="L157" s="46"/>
      <c r="M157" s="223"/>
      <c r="N157" s="224"/>
      <c r="O157" s="87"/>
      <c r="P157" s="87"/>
      <c r="Q157" s="87"/>
      <c r="R157" s="87"/>
      <c r="S157" s="87"/>
      <c r="T157" s="88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157</v>
      </c>
      <c r="AU157" s="19" t="s">
        <v>85</v>
      </c>
    </row>
    <row r="158" s="2" customFormat="1">
      <c r="A158" s="40"/>
      <c r="B158" s="41"/>
      <c r="C158" s="42"/>
      <c r="D158" s="220" t="s">
        <v>168</v>
      </c>
      <c r="E158" s="42"/>
      <c r="F158" s="238" t="s">
        <v>1701</v>
      </c>
      <c r="G158" s="42"/>
      <c r="H158" s="42"/>
      <c r="I158" s="222"/>
      <c r="J158" s="42"/>
      <c r="K158" s="42"/>
      <c r="L158" s="46"/>
      <c r="M158" s="223"/>
      <c r="N158" s="224"/>
      <c r="O158" s="87"/>
      <c r="P158" s="87"/>
      <c r="Q158" s="87"/>
      <c r="R158" s="87"/>
      <c r="S158" s="87"/>
      <c r="T158" s="88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168</v>
      </c>
      <c r="AU158" s="19" t="s">
        <v>85</v>
      </c>
    </row>
    <row r="159" s="2" customFormat="1" ht="16.5" customHeight="1">
      <c r="A159" s="40"/>
      <c r="B159" s="41"/>
      <c r="C159" s="271" t="s">
        <v>384</v>
      </c>
      <c r="D159" s="271" t="s">
        <v>250</v>
      </c>
      <c r="E159" s="272" t="s">
        <v>1768</v>
      </c>
      <c r="F159" s="273" t="s">
        <v>1769</v>
      </c>
      <c r="G159" s="274" t="s">
        <v>1696</v>
      </c>
      <c r="H159" s="275">
        <v>1</v>
      </c>
      <c r="I159" s="276"/>
      <c r="J159" s="277">
        <f>ROUND(I159*H159,2)</f>
        <v>0</v>
      </c>
      <c r="K159" s="273" t="s">
        <v>19</v>
      </c>
      <c r="L159" s="278"/>
      <c r="M159" s="279" t="s">
        <v>19</v>
      </c>
      <c r="N159" s="280" t="s">
        <v>48</v>
      </c>
      <c r="O159" s="87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8" t="s">
        <v>804</v>
      </c>
      <c r="AT159" s="218" t="s">
        <v>250</v>
      </c>
      <c r="AU159" s="218" t="s">
        <v>85</v>
      </c>
      <c r="AY159" s="19" t="s">
        <v>148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9" t="s">
        <v>155</v>
      </c>
      <c r="BK159" s="219">
        <f>ROUND(I159*H159,2)</f>
        <v>0</v>
      </c>
      <c r="BL159" s="19" t="s">
        <v>804</v>
      </c>
      <c r="BM159" s="218" t="s">
        <v>1770</v>
      </c>
    </row>
    <row r="160" s="2" customFormat="1">
      <c r="A160" s="40"/>
      <c r="B160" s="41"/>
      <c r="C160" s="42"/>
      <c r="D160" s="220" t="s">
        <v>157</v>
      </c>
      <c r="E160" s="42"/>
      <c r="F160" s="221" t="s">
        <v>1769</v>
      </c>
      <c r="G160" s="42"/>
      <c r="H160" s="42"/>
      <c r="I160" s="222"/>
      <c r="J160" s="42"/>
      <c r="K160" s="42"/>
      <c r="L160" s="46"/>
      <c r="M160" s="223"/>
      <c r="N160" s="224"/>
      <c r="O160" s="87"/>
      <c r="P160" s="87"/>
      <c r="Q160" s="87"/>
      <c r="R160" s="87"/>
      <c r="S160" s="87"/>
      <c r="T160" s="88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157</v>
      </c>
      <c r="AU160" s="19" t="s">
        <v>85</v>
      </c>
    </row>
    <row r="161" s="2" customFormat="1">
      <c r="A161" s="40"/>
      <c r="B161" s="41"/>
      <c r="C161" s="42"/>
      <c r="D161" s="220" t="s">
        <v>168</v>
      </c>
      <c r="E161" s="42"/>
      <c r="F161" s="238" t="s">
        <v>1701</v>
      </c>
      <c r="G161" s="42"/>
      <c r="H161" s="42"/>
      <c r="I161" s="222"/>
      <c r="J161" s="42"/>
      <c r="K161" s="42"/>
      <c r="L161" s="46"/>
      <c r="M161" s="223"/>
      <c r="N161" s="224"/>
      <c r="O161" s="87"/>
      <c r="P161" s="87"/>
      <c r="Q161" s="87"/>
      <c r="R161" s="87"/>
      <c r="S161" s="87"/>
      <c r="T161" s="88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168</v>
      </c>
      <c r="AU161" s="19" t="s">
        <v>85</v>
      </c>
    </row>
    <row r="162" s="2" customFormat="1" ht="16.5" customHeight="1">
      <c r="A162" s="40"/>
      <c r="B162" s="41"/>
      <c r="C162" s="207" t="s">
        <v>401</v>
      </c>
      <c r="D162" s="207" t="s">
        <v>150</v>
      </c>
      <c r="E162" s="208" t="s">
        <v>1771</v>
      </c>
      <c r="F162" s="209" t="s">
        <v>1772</v>
      </c>
      <c r="G162" s="210" t="s">
        <v>815</v>
      </c>
      <c r="H162" s="211">
        <v>2</v>
      </c>
      <c r="I162" s="212"/>
      <c r="J162" s="213">
        <f>ROUND(I162*H162,2)</f>
        <v>0</v>
      </c>
      <c r="K162" s="209" t="s">
        <v>19</v>
      </c>
      <c r="L162" s="46"/>
      <c r="M162" s="214" t="s">
        <v>19</v>
      </c>
      <c r="N162" s="215" t="s">
        <v>48</v>
      </c>
      <c r="O162" s="87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8" t="s">
        <v>671</v>
      </c>
      <c r="AT162" s="218" t="s">
        <v>150</v>
      </c>
      <c r="AU162" s="218" t="s">
        <v>85</v>
      </c>
      <c r="AY162" s="19" t="s">
        <v>148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9" t="s">
        <v>155</v>
      </c>
      <c r="BK162" s="219">
        <f>ROUND(I162*H162,2)</f>
        <v>0</v>
      </c>
      <c r="BL162" s="19" t="s">
        <v>671</v>
      </c>
      <c r="BM162" s="218" t="s">
        <v>1773</v>
      </c>
    </row>
    <row r="163" s="2" customFormat="1">
      <c r="A163" s="40"/>
      <c r="B163" s="41"/>
      <c r="C163" s="42"/>
      <c r="D163" s="220" t="s">
        <v>157</v>
      </c>
      <c r="E163" s="42"/>
      <c r="F163" s="221" t="s">
        <v>1772</v>
      </c>
      <c r="G163" s="42"/>
      <c r="H163" s="42"/>
      <c r="I163" s="222"/>
      <c r="J163" s="42"/>
      <c r="K163" s="42"/>
      <c r="L163" s="46"/>
      <c r="M163" s="223"/>
      <c r="N163" s="224"/>
      <c r="O163" s="87"/>
      <c r="P163" s="87"/>
      <c r="Q163" s="87"/>
      <c r="R163" s="87"/>
      <c r="S163" s="87"/>
      <c r="T163" s="88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157</v>
      </c>
      <c r="AU163" s="19" t="s">
        <v>85</v>
      </c>
    </row>
    <row r="164" s="2" customFormat="1">
      <c r="A164" s="40"/>
      <c r="B164" s="41"/>
      <c r="C164" s="42"/>
      <c r="D164" s="220" t="s">
        <v>168</v>
      </c>
      <c r="E164" s="42"/>
      <c r="F164" s="238" t="s">
        <v>1693</v>
      </c>
      <c r="G164" s="42"/>
      <c r="H164" s="42"/>
      <c r="I164" s="222"/>
      <c r="J164" s="42"/>
      <c r="K164" s="42"/>
      <c r="L164" s="46"/>
      <c r="M164" s="223"/>
      <c r="N164" s="224"/>
      <c r="O164" s="87"/>
      <c r="P164" s="87"/>
      <c r="Q164" s="87"/>
      <c r="R164" s="87"/>
      <c r="S164" s="87"/>
      <c r="T164" s="88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168</v>
      </c>
      <c r="AU164" s="19" t="s">
        <v>85</v>
      </c>
    </row>
    <row r="165" s="2" customFormat="1" ht="16.5" customHeight="1">
      <c r="A165" s="40"/>
      <c r="B165" s="41"/>
      <c r="C165" s="271" t="s">
        <v>412</v>
      </c>
      <c r="D165" s="271" t="s">
        <v>250</v>
      </c>
      <c r="E165" s="272" t="s">
        <v>1774</v>
      </c>
      <c r="F165" s="273" t="s">
        <v>1775</v>
      </c>
      <c r="G165" s="274" t="s">
        <v>815</v>
      </c>
      <c r="H165" s="275">
        <v>2</v>
      </c>
      <c r="I165" s="276"/>
      <c r="J165" s="277">
        <f>ROUND(I165*H165,2)</f>
        <v>0</v>
      </c>
      <c r="K165" s="273" t="s">
        <v>19</v>
      </c>
      <c r="L165" s="278"/>
      <c r="M165" s="279" t="s">
        <v>19</v>
      </c>
      <c r="N165" s="280" t="s">
        <v>48</v>
      </c>
      <c r="O165" s="87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8" t="s">
        <v>804</v>
      </c>
      <c r="AT165" s="218" t="s">
        <v>250</v>
      </c>
      <c r="AU165" s="218" t="s">
        <v>85</v>
      </c>
      <c r="AY165" s="19" t="s">
        <v>148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9" t="s">
        <v>155</v>
      </c>
      <c r="BK165" s="219">
        <f>ROUND(I165*H165,2)</f>
        <v>0</v>
      </c>
      <c r="BL165" s="19" t="s">
        <v>804</v>
      </c>
      <c r="BM165" s="218" t="s">
        <v>1776</v>
      </c>
    </row>
    <row r="166" s="2" customFormat="1">
      <c r="A166" s="40"/>
      <c r="B166" s="41"/>
      <c r="C166" s="42"/>
      <c r="D166" s="220" t="s">
        <v>157</v>
      </c>
      <c r="E166" s="42"/>
      <c r="F166" s="221" t="s">
        <v>1775</v>
      </c>
      <c r="G166" s="42"/>
      <c r="H166" s="42"/>
      <c r="I166" s="222"/>
      <c r="J166" s="42"/>
      <c r="K166" s="42"/>
      <c r="L166" s="46"/>
      <c r="M166" s="223"/>
      <c r="N166" s="224"/>
      <c r="O166" s="87"/>
      <c r="P166" s="87"/>
      <c r="Q166" s="87"/>
      <c r="R166" s="87"/>
      <c r="S166" s="87"/>
      <c r="T166" s="88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157</v>
      </c>
      <c r="AU166" s="19" t="s">
        <v>85</v>
      </c>
    </row>
    <row r="167" s="2" customFormat="1" ht="16.5" customHeight="1">
      <c r="A167" s="40"/>
      <c r="B167" s="41"/>
      <c r="C167" s="207" t="s">
        <v>418</v>
      </c>
      <c r="D167" s="207" t="s">
        <v>150</v>
      </c>
      <c r="E167" s="208" t="s">
        <v>1777</v>
      </c>
      <c r="F167" s="209" t="s">
        <v>1778</v>
      </c>
      <c r="G167" s="210" t="s">
        <v>815</v>
      </c>
      <c r="H167" s="211">
        <v>1</v>
      </c>
      <c r="I167" s="212"/>
      <c r="J167" s="213">
        <f>ROUND(I167*H167,2)</f>
        <v>0</v>
      </c>
      <c r="K167" s="209" t="s">
        <v>19</v>
      </c>
      <c r="L167" s="46"/>
      <c r="M167" s="214" t="s">
        <v>19</v>
      </c>
      <c r="N167" s="215" t="s">
        <v>48</v>
      </c>
      <c r="O167" s="87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8" t="s">
        <v>671</v>
      </c>
      <c r="AT167" s="218" t="s">
        <v>150</v>
      </c>
      <c r="AU167" s="218" t="s">
        <v>85</v>
      </c>
      <c r="AY167" s="19" t="s">
        <v>148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9" t="s">
        <v>155</v>
      </c>
      <c r="BK167" s="219">
        <f>ROUND(I167*H167,2)</f>
        <v>0</v>
      </c>
      <c r="BL167" s="19" t="s">
        <v>671</v>
      </c>
      <c r="BM167" s="218" t="s">
        <v>1779</v>
      </c>
    </row>
    <row r="168" s="2" customFormat="1">
      <c r="A168" s="40"/>
      <c r="B168" s="41"/>
      <c r="C168" s="42"/>
      <c r="D168" s="220" t="s">
        <v>157</v>
      </c>
      <c r="E168" s="42"/>
      <c r="F168" s="221" t="s">
        <v>1778</v>
      </c>
      <c r="G168" s="42"/>
      <c r="H168" s="42"/>
      <c r="I168" s="222"/>
      <c r="J168" s="42"/>
      <c r="K168" s="42"/>
      <c r="L168" s="46"/>
      <c r="M168" s="223"/>
      <c r="N168" s="224"/>
      <c r="O168" s="87"/>
      <c r="P168" s="87"/>
      <c r="Q168" s="87"/>
      <c r="R168" s="87"/>
      <c r="S168" s="87"/>
      <c r="T168" s="88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157</v>
      </c>
      <c r="AU168" s="19" t="s">
        <v>85</v>
      </c>
    </row>
    <row r="169" s="2" customFormat="1">
      <c r="A169" s="40"/>
      <c r="B169" s="41"/>
      <c r="C169" s="42"/>
      <c r="D169" s="220" t="s">
        <v>168</v>
      </c>
      <c r="E169" s="42"/>
      <c r="F169" s="238" t="s">
        <v>1693</v>
      </c>
      <c r="G169" s="42"/>
      <c r="H169" s="42"/>
      <c r="I169" s="222"/>
      <c r="J169" s="42"/>
      <c r="K169" s="42"/>
      <c r="L169" s="46"/>
      <c r="M169" s="223"/>
      <c r="N169" s="224"/>
      <c r="O169" s="87"/>
      <c r="P169" s="87"/>
      <c r="Q169" s="87"/>
      <c r="R169" s="87"/>
      <c r="S169" s="87"/>
      <c r="T169" s="88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168</v>
      </c>
      <c r="AU169" s="19" t="s">
        <v>85</v>
      </c>
    </row>
    <row r="170" s="2" customFormat="1" ht="16.5" customHeight="1">
      <c r="A170" s="40"/>
      <c r="B170" s="41"/>
      <c r="C170" s="271" t="s">
        <v>427</v>
      </c>
      <c r="D170" s="271" t="s">
        <v>250</v>
      </c>
      <c r="E170" s="272" t="s">
        <v>1780</v>
      </c>
      <c r="F170" s="273" t="s">
        <v>1781</v>
      </c>
      <c r="G170" s="274" t="s">
        <v>815</v>
      </c>
      <c r="H170" s="275">
        <v>1</v>
      </c>
      <c r="I170" s="276"/>
      <c r="J170" s="277">
        <f>ROUND(I170*H170,2)</f>
        <v>0</v>
      </c>
      <c r="K170" s="273" t="s">
        <v>19</v>
      </c>
      <c r="L170" s="278"/>
      <c r="M170" s="279" t="s">
        <v>19</v>
      </c>
      <c r="N170" s="280" t="s">
        <v>48</v>
      </c>
      <c r="O170" s="87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8" t="s">
        <v>804</v>
      </c>
      <c r="AT170" s="218" t="s">
        <v>250</v>
      </c>
      <c r="AU170" s="218" t="s">
        <v>85</v>
      </c>
      <c r="AY170" s="19" t="s">
        <v>148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9" t="s">
        <v>155</v>
      </c>
      <c r="BK170" s="219">
        <f>ROUND(I170*H170,2)</f>
        <v>0</v>
      </c>
      <c r="BL170" s="19" t="s">
        <v>804</v>
      </c>
      <c r="BM170" s="218" t="s">
        <v>1782</v>
      </c>
    </row>
    <row r="171" s="2" customFormat="1">
      <c r="A171" s="40"/>
      <c r="B171" s="41"/>
      <c r="C171" s="42"/>
      <c r="D171" s="220" t="s">
        <v>157</v>
      </c>
      <c r="E171" s="42"/>
      <c r="F171" s="221" t="s">
        <v>1781</v>
      </c>
      <c r="G171" s="42"/>
      <c r="H171" s="42"/>
      <c r="I171" s="222"/>
      <c r="J171" s="42"/>
      <c r="K171" s="42"/>
      <c r="L171" s="46"/>
      <c r="M171" s="223"/>
      <c r="N171" s="224"/>
      <c r="O171" s="87"/>
      <c r="P171" s="87"/>
      <c r="Q171" s="87"/>
      <c r="R171" s="87"/>
      <c r="S171" s="87"/>
      <c r="T171" s="88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157</v>
      </c>
      <c r="AU171" s="19" t="s">
        <v>85</v>
      </c>
    </row>
    <row r="172" s="2" customFormat="1" ht="16.5" customHeight="1">
      <c r="A172" s="40"/>
      <c r="B172" s="41"/>
      <c r="C172" s="207" t="s">
        <v>434</v>
      </c>
      <c r="D172" s="207" t="s">
        <v>150</v>
      </c>
      <c r="E172" s="208" t="s">
        <v>1783</v>
      </c>
      <c r="F172" s="209" t="s">
        <v>1784</v>
      </c>
      <c r="G172" s="210" t="s">
        <v>815</v>
      </c>
      <c r="H172" s="211">
        <v>2</v>
      </c>
      <c r="I172" s="212"/>
      <c r="J172" s="213">
        <f>ROUND(I172*H172,2)</f>
        <v>0</v>
      </c>
      <c r="K172" s="209" t="s">
        <v>19</v>
      </c>
      <c r="L172" s="46"/>
      <c r="M172" s="214" t="s">
        <v>19</v>
      </c>
      <c r="N172" s="215" t="s">
        <v>48</v>
      </c>
      <c r="O172" s="87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8" t="s">
        <v>671</v>
      </c>
      <c r="AT172" s="218" t="s">
        <v>150</v>
      </c>
      <c r="AU172" s="218" t="s">
        <v>85</v>
      </c>
      <c r="AY172" s="19" t="s">
        <v>148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9" t="s">
        <v>155</v>
      </c>
      <c r="BK172" s="219">
        <f>ROUND(I172*H172,2)</f>
        <v>0</v>
      </c>
      <c r="BL172" s="19" t="s">
        <v>671</v>
      </c>
      <c r="BM172" s="218" t="s">
        <v>1785</v>
      </c>
    </row>
    <row r="173" s="2" customFormat="1">
      <c r="A173" s="40"/>
      <c r="B173" s="41"/>
      <c r="C173" s="42"/>
      <c r="D173" s="220" t="s">
        <v>157</v>
      </c>
      <c r="E173" s="42"/>
      <c r="F173" s="221" t="s">
        <v>1784</v>
      </c>
      <c r="G173" s="42"/>
      <c r="H173" s="42"/>
      <c r="I173" s="222"/>
      <c r="J173" s="42"/>
      <c r="K173" s="42"/>
      <c r="L173" s="46"/>
      <c r="M173" s="223"/>
      <c r="N173" s="224"/>
      <c r="O173" s="87"/>
      <c r="P173" s="87"/>
      <c r="Q173" s="87"/>
      <c r="R173" s="87"/>
      <c r="S173" s="87"/>
      <c r="T173" s="88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157</v>
      </c>
      <c r="AU173" s="19" t="s">
        <v>85</v>
      </c>
    </row>
    <row r="174" s="2" customFormat="1">
      <c r="A174" s="40"/>
      <c r="B174" s="41"/>
      <c r="C174" s="42"/>
      <c r="D174" s="220" t="s">
        <v>168</v>
      </c>
      <c r="E174" s="42"/>
      <c r="F174" s="238" t="s">
        <v>1693</v>
      </c>
      <c r="G174" s="42"/>
      <c r="H174" s="42"/>
      <c r="I174" s="222"/>
      <c r="J174" s="42"/>
      <c r="K174" s="42"/>
      <c r="L174" s="46"/>
      <c r="M174" s="223"/>
      <c r="N174" s="224"/>
      <c r="O174" s="87"/>
      <c r="P174" s="87"/>
      <c r="Q174" s="87"/>
      <c r="R174" s="87"/>
      <c r="S174" s="87"/>
      <c r="T174" s="88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168</v>
      </c>
      <c r="AU174" s="19" t="s">
        <v>85</v>
      </c>
    </row>
    <row r="175" s="2" customFormat="1" ht="16.5" customHeight="1">
      <c r="A175" s="40"/>
      <c r="B175" s="41"/>
      <c r="C175" s="271" t="s">
        <v>440</v>
      </c>
      <c r="D175" s="271" t="s">
        <v>250</v>
      </c>
      <c r="E175" s="272" t="s">
        <v>1786</v>
      </c>
      <c r="F175" s="273" t="s">
        <v>1748</v>
      </c>
      <c r="G175" s="274" t="s">
        <v>815</v>
      </c>
      <c r="H175" s="275">
        <v>2</v>
      </c>
      <c r="I175" s="276"/>
      <c r="J175" s="277">
        <f>ROUND(I175*H175,2)</f>
        <v>0</v>
      </c>
      <c r="K175" s="273" t="s">
        <v>19</v>
      </c>
      <c r="L175" s="278"/>
      <c r="M175" s="279" t="s">
        <v>19</v>
      </c>
      <c r="N175" s="280" t="s">
        <v>48</v>
      </c>
      <c r="O175" s="87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8" t="s">
        <v>804</v>
      </c>
      <c r="AT175" s="218" t="s">
        <v>250</v>
      </c>
      <c r="AU175" s="218" t="s">
        <v>85</v>
      </c>
      <c r="AY175" s="19" t="s">
        <v>148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9" t="s">
        <v>155</v>
      </c>
      <c r="BK175" s="219">
        <f>ROUND(I175*H175,2)</f>
        <v>0</v>
      </c>
      <c r="BL175" s="19" t="s">
        <v>804</v>
      </c>
      <c r="BM175" s="218" t="s">
        <v>1787</v>
      </c>
    </row>
    <row r="176" s="2" customFormat="1">
      <c r="A176" s="40"/>
      <c r="B176" s="41"/>
      <c r="C176" s="42"/>
      <c r="D176" s="220" t="s">
        <v>157</v>
      </c>
      <c r="E176" s="42"/>
      <c r="F176" s="221" t="s">
        <v>1748</v>
      </c>
      <c r="G176" s="42"/>
      <c r="H176" s="42"/>
      <c r="I176" s="222"/>
      <c r="J176" s="42"/>
      <c r="K176" s="42"/>
      <c r="L176" s="46"/>
      <c r="M176" s="223"/>
      <c r="N176" s="224"/>
      <c r="O176" s="87"/>
      <c r="P176" s="87"/>
      <c r="Q176" s="87"/>
      <c r="R176" s="87"/>
      <c r="S176" s="87"/>
      <c r="T176" s="88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157</v>
      </c>
      <c r="AU176" s="19" t="s">
        <v>85</v>
      </c>
    </row>
    <row r="177" s="2" customFormat="1" ht="16.5" customHeight="1">
      <c r="A177" s="40"/>
      <c r="B177" s="41"/>
      <c r="C177" s="207" t="s">
        <v>449</v>
      </c>
      <c r="D177" s="207" t="s">
        <v>150</v>
      </c>
      <c r="E177" s="208" t="s">
        <v>1788</v>
      </c>
      <c r="F177" s="209" t="s">
        <v>1789</v>
      </c>
      <c r="G177" s="210" t="s">
        <v>443</v>
      </c>
      <c r="H177" s="211">
        <v>10</v>
      </c>
      <c r="I177" s="212"/>
      <c r="J177" s="213">
        <f>ROUND(I177*H177,2)</f>
        <v>0</v>
      </c>
      <c r="K177" s="209" t="s">
        <v>19</v>
      </c>
      <c r="L177" s="46"/>
      <c r="M177" s="214" t="s">
        <v>19</v>
      </c>
      <c r="N177" s="215" t="s">
        <v>48</v>
      </c>
      <c r="O177" s="87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8" t="s">
        <v>671</v>
      </c>
      <c r="AT177" s="218" t="s">
        <v>150</v>
      </c>
      <c r="AU177" s="218" t="s">
        <v>85</v>
      </c>
      <c r="AY177" s="19" t="s">
        <v>148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9" t="s">
        <v>155</v>
      </c>
      <c r="BK177" s="219">
        <f>ROUND(I177*H177,2)</f>
        <v>0</v>
      </c>
      <c r="BL177" s="19" t="s">
        <v>671</v>
      </c>
      <c r="BM177" s="218" t="s">
        <v>1790</v>
      </c>
    </row>
    <row r="178" s="2" customFormat="1">
      <c r="A178" s="40"/>
      <c r="B178" s="41"/>
      <c r="C178" s="42"/>
      <c r="D178" s="220" t="s">
        <v>157</v>
      </c>
      <c r="E178" s="42"/>
      <c r="F178" s="221" t="s">
        <v>1789</v>
      </c>
      <c r="G178" s="42"/>
      <c r="H178" s="42"/>
      <c r="I178" s="222"/>
      <c r="J178" s="42"/>
      <c r="K178" s="42"/>
      <c r="L178" s="46"/>
      <c r="M178" s="223"/>
      <c r="N178" s="224"/>
      <c r="O178" s="87"/>
      <c r="P178" s="87"/>
      <c r="Q178" s="87"/>
      <c r="R178" s="87"/>
      <c r="S178" s="87"/>
      <c r="T178" s="88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157</v>
      </c>
      <c r="AU178" s="19" t="s">
        <v>85</v>
      </c>
    </row>
    <row r="179" s="2" customFormat="1">
      <c r="A179" s="40"/>
      <c r="B179" s="41"/>
      <c r="C179" s="42"/>
      <c r="D179" s="220" t="s">
        <v>168</v>
      </c>
      <c r="E179" s="42"/>
      <c r="F179" s="238" t="s">
        <v>1693</v>
      </c>
      <c r="G179" s="42"/>
      <c r="H179" s="42"/>
      <c r="I179" s="222"/>
      <c r="J179" s="42"/>
      <c r="K179" s="42"/>
      <c r="L179" s="46"/>
      <c r="M179" s="223"/>
      <c r="N179" s="224"/>
      <c r="O179" s="87"/>
      <c r="P179" s="87"/>
      <c r="Q179" s="87"/>
      <c r="R179" s="87"/>
      <c r="S179" s="87"/>
      <c r="T179" s="88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168</v>
      </c>
      <c r="AU179" s="19" t="s">
        <v>85</v>
      </c>
    </row>
    <row r="180" s="2" customFormat="1" ht="16.5" customHeight="1">
      <c r="A180" s="40"/>
      <c r="B180" s="41"/>
      <c r="C180" s="271" t="s">
        <v>461</v>
      </c>
      <c r="D180" s="271" t="s">
        <v>250</v>
      </c>
      <c r="E180" s="272" t="s">
        <v>1791</v>
      </c>
      <c r="F180" s="273" t="s">
        <v>1792</v>
      </c>
      <c r="G180" s="274" t="s">
        <v>443</v>
      </c>
      <c r="H180" s="275">
        <v>10</v>
      </c>
      <c r="I180" s="276"/>
      <c r="J180" s="277">
        <f>ROUND(I180*H180,2)</f>
        <v>0</v>
      </c>
      <c r="K180" s="273" t="s">
        <v>19</v>
      </c>
      <c r="L180" s="278"/>
      <c r="M180" s="279" t="s">
        <v>19</v>
      </c>
      <c r="N180" s="280" t="s">
        <v>48</v>
      </c>
      <c r="O180" s="87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804</v>
      </c>
      <c r="AT180" s="218" t="s">
        <v>250</v>
      </c>
      <c r="AU180" s="218" t="s">
        <v>85</v>
      </c>
      <c r="AY180" s="19" t="s">
        <v>148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155</v>
      </c>
      <c r="BK180" s="219">
        <f>ROUND(I180*H180,2)</f>
        <v>0</v>
      </c>
      <c r="BL180" s="19" t="s">
        <v>804</v>
      </c>
      <c r="BM180" s="218" t="s">
        <v>1793</v>
      </c>
    </row>
    <row r="181" s="2" customFormat="1">
      <c r="A181" s="40"/>
      <c r="B181" s="41"/>
      <c r="C181" s="42"/>
      <c r="D181" s="220" t="s">
        <v>157</v>
      </c>
      <c r="E181" s="42"/>
      <c r="F181" s="221" t="s">
        <v>1792</v>
      </c>
      <c r="G181" s="42"/>
      <c r="H181" s="42"/>
      <c r="I181" s="222"/>
      <c r="J181" s="42"/>
      <c r="K181" s="42"/>
      <c r="L181" s="46"/>
      <c r="M181" s="223"/>
      <c r="N181" s="224"/>
      <c r="O181" s="87"/>
      <c r="P181" s="87"/>
      <c r="Q181" s="87"/>
      <c r="R181" s="87"/>
      <c r="S181" s="87"/>
      <c r="T181" s="88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157</v>
      </c>
      <c r="AU181" s="19" t="s">
        <v>85</v>
      </c>
    </row>
    <row r="182" s="2" customFormat="1" ht="16.5" customHeight="1">
      <c r="A182" s="40"/>
      <c r="B182" s="41"/>
      <c r="C182" s="207" t="s">
        <v>468</v>
      </c>
      <c r="D182" s="207" t="s">
        <v>150</v>
      </c>
      <c r="E182" s="208" t="s">
        <v>1794</v>
      </c>
      <c r="F182" s="209" t="s">
        <v>1795</v>
      </c>
      <c r="G182" s="210" t="s">
        <v>443</v>
      </c>
      <c r="H182" s="211">
        <v>10</v>
      </c>
      <c r="I182" s="212"/>
      <c r="J182" s="213">
        <f>ROUND(I182*H182,2)</f>
        <v>0</v>
      </c>
      <c r="K182" s="209" t="s">
        <v>19</v>
      </c>
      <c r="L182" s="46"/>
      <c r="M182" s="214" t="s">
        <v>19</v>
      </c>
      <c r="N182" s="215" t="s">
        <v>48</v>
      </c>
      <c r="O182" s="87"/>
      <c r="P182" s="216">
        <f>O182*H182</f>
        <v>0</v>
      </c>
      <c r="Q182" s="216">
        <v>0</v>
      </c>
      <c r="R182" s="216">
        <f>Q182*H182</f>
        <v>0</v>
      </c>
      <c r="S182" s="216">
        <v>0</v>
      </c>
      <c r="T182" s="217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8" t="s">
        <v>671</v>
      </c>
      <c r="AT182" s="218" t="s">
        <v>150</v>
      </c>
      <c r="AU182" s="218" t="s">
        <v>85</v>
      </c>
      <c r="AY182" s="19" t="s">
        <v>148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9" t="s">
        <v>155</v>
      </c>
      <c r="BK182" s="219">
        <f>ROUND(I182*H182,2)</f>
        <v>0</v>
      </c>
      <c r="BL182" s="19" t="s">
        <v>671</v>
      </c>
      <c r="BM182" s="218" t="s">
        <v>1796</v>
      </c>
    </row>
    <row r="183" s="2" customFormat="1">
      <c r="A183" s="40"/>
      <c r="B183" s="41"/>
      <c r="C183" s="42"/>
      <c r="D183" s="220" t="s">
        <v>157</v>
      </c>
      <c r="E183" s="42"/>
      <c r="F183" s="221" t="s">
        <v>1795</v>
      </c>
      <c r="G183" s="42"/>
      <c r="H183" s="42"/>
      <c r="I183" s="222"/>
      <c r="J183" s="42"/>
      <c r="K183" s="42"/>
      <c r="L183" s="46"/>
      <c r="M183" s="223"/>
      <c r="N183" s="224"/>
      <c r="O183" s="87"/>
      <c r="P183" s="87"/>
      <c r="Q183" s="87"/>
      <c r="R183" s="87"/>
      <c r="S183" s="87"/>
      <c r="T183" s="88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157</v>
      </c>
      <c r="AU183" s="19" t="s">
        <v>85</v>
      </c>
    </row>
    <row r="184" s="2" customFormat="1">
      <c r="A184" s="40"/>
      <c r="B184" s="41"/>
      <c r="C184" s="42"/>
      <c r="D184" s="220" t="s">
        <v>168</v>
      </c>
      <c r="E184" s="42"/>
      <c r="F184" s="238" t="s">
        <v>1693</v>
      </c>
      <c r="G184" s="42"/>
      <c r="H184" s="42"/>
      <c r="I184" s="222"/>
      <c r="J184" s="42"/>
      <c r="K184" s="42"/>
      <c r="L184" s="46"/>
      <c r="M184" s="223"/>
      <c r="N184" s="224"/>
      <c r="O184" s="87"/>
      <c r="P184" s="87"/>
      <c r="Q184" s="87"/>
      <c r="R184" s="87"/>
      <c r="S184" s="87"/>
      <c r="T184" s="88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168</v>
      </c>
      <c r="AU184" s="19" t="s">
        <v>85</v>
      </c>
    </row>
    <row r="185" s="2" customFormat="1" ht="16.5" customHeight="1">
      <c r="A185" s="40"/>
      <c r="B185" s="41"/>
      <c r="C185" s="271" t="s">
        <v>478</v>
      </c>
      <c r="D185" s="271" t="s">
        <v>250</v>
      </c>
      <c r="E185" s="272" t="s">
        <v>1797</v>
      </c>
      <c r="F185" s="273" t="s">
        <v>1798</v>
      </c>
      <c r="G185" s="274" t="s">
        <v>443</v>
      </c>
      <c r="H185" s="275">
        <v>10</v>
      </c>
      <c r="I185" s="276"/>
      <c r="J185" s="277">
        <f>ROUND(I185*H185,2)</f>
        <v>0</v>
      </c>
      <c r="K185" s="273" t="s">
        <v>19</v>
      </c>
      <c r="L185" s="278"/>
      <c r="M185" s="279" t="s">
        <v>19</v>
      </c>
      <c r="N185" s="280" t="s">
        <v>48</v>
      </c>
      <c r="O185" s="87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8" t="s">
        <v>804</v>
      </c>
      <c r="AT185" s="218" t="s">
        <v>250</v>
      </c>
      <c r="AU185" s="218" t="s">
        <v>85</v>
      </c>
      <c r="AY185" s="19" t="s">
        <v>148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9" t="s">
        <v>155</v>
      </c>
      <c r="BK185" s="219">
        <f>ROUND(I185*H185,2)</f>
        <v>0</v>
      </c>
      <c r="BL185" s="19" t="s">
        <v>804</v>
      </c>
      <c r="BM185" s="218" t="s">
        <v>1799</v>
      </c>
    </row>
    <row r="186" s="2" customFormat="1">
      <c r="A186" s="40"/>
      <c r="B186" s="41"/>
      <c r="C186" s="42"/>
      <c r="D186" s="220" t="s">
        <v>157</v>
      </c>
      <c r="E186" s="42"/>
      <c r="F186" s="221" t="s">
        <v>1798</v>
      </c>
      <c r="G186" s="42"/>
      <c r="H186" s="42"/>
      <c r="I186" s="222"/>
      <c r="J186" s="42"/>
      <c r="K186" s="42"/>
      <c r="L186" s="46"/>
      <c r="M186" s="223"/>
      <c r="N186" s="224"/>
      <c r="O186" s="87"/>
      <c r="P186" s="87"/>
      <c r="Q186" s="87"/>
      <c r="R186" s="87"/>
      <c r="S186" s="87"/>
      <c r="T186" s="88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157</v>
      </c>
      <c r="AU186" s="19" t="s">
        <v>85</v>
      </c>
    </row>
    <row r="187" s="2" customFormat="1" ht="16.5" customHeight="1">
      <c r="A187" s="40"/>
      <c r="B187" s="41"/>
      <c r="C187" s="207" t="s">
        <v>484</v>
      </c>
      <c r="D187" s="207" t="s">
        <v>150</v>
      </c>
      <c r="E187" s="208" t="s">
        <v>1800</v>
      </c>
      <c r="F187" s="209" t="s">
        <v>1801</v>
      </c>
      <c r="G187" s="210" t="s">
        <v>443</v>
      </c>
      <c r="H187" s="211">
        <v>10</v>
      </c>
      <c r="I187" s="212"/>
      <c r="J187" s="213">
        <f>ROUND(I187*H187,2)</f>
        <v>0</v>
      </c>
      <c r="K187" s="209" t="s">
        <v>19</v>
      </c>
      <c r="L187" s="46"/>
      <c r="M187" s="214" t="s">
        <v>19</v>
      </c>
      <c r="N187" s="215" t="s">
        <v>48</v>
      </c>
      <c r="O187" s="87"/>
      <c r="P187" s="216">
        <f>O187*H187</f>
        <v>0</v>
      </c>
      <c r="Q187" s="216">
        <v>0</v>
      </c>
      <c r="R187" s="216">
        <f>Q187*H187</f>
        <v>0</v>
      </c>
      <c r="S187" s="216">
        <v>0</v>
      </c>
      <c r="T187" s="217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8" t="s">
        <v>671</v>
      </c>
      <c r="AT187" s="218" t="s">
        <v>150</v>
      </c>
      <c r="AU187" s="218" t="s">
        <v>85</v>
      </c>
      <c r="AY187" s="19" t="s">
        <v>148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9" t="s">
        <v>155</v>
      </c>
      <c r="BK187" s="219">
        <f>ROUND(I187*H187,2)</f>
        <v>0</v>
      </c>
      <c r="BL187" s="19" t="s">
        <v>671</v>
      </c>
      <c r="BM187" s="218" t="s">
        <v>1802</v>
      </c>
    </row>
    <row r="188" s="2" customFormat="1">
      <c r="A188" s="40"/>
      <c r="B188" s="41"/>
      <c r="C188" s="42"/>
      <c r="D188" s="220" t="s">
        <v>157</v>
      </c>
      <c r="E188" s="42"/>
      <c r="F188" s="221" t="s">
        <v>1801</v>
      </c>
      <c r="G188" s="42"/>
      <c r="H188" s="42"/>
      <c r="I188" s="222"/>
      <c r="J188" s="42"/>
      <c r="K188" s="42"/>
      <c r="L188" s="46"/>
      <c r="M188" s="223"/>
      <c r="N188" s="224"/>
      <c r="O188" s="87"/>
      <c r="P188" s="87"/>
      <c r="Q188" s="87"/>
      <c r="R188" s="87"/>
      <c r="S188" s="87"/>
      <c r="T188" s="88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157</v>
      </c>
      <c r="AU188" s="19" t="s">
        <v>85</v>
      </c>
    </row>
    <row r="189" s="2" customFormat="1">
      <c r="A189" s="40"/>
      <c r="B189" s="41"/>
      <c r="C189" s="42"/>
      <c r="D189" s="220" t="s">
        <v>168</v>
      </c>
      <c r="E189" s="42"/>
      <c r="F189" s="238" t="s">
        <v>1693</v>
      </c>
      <c r="G189" s="42"/>
      <c r="H189" s="42"/>
      <c r="I189" s="222"/>
      <c r="J189" s="42"/>
      <c r="K189" s="42"/>
      <c r="L189" s="46"/>
      <c r="M189" s="223"/>
      <c r="N189" s="224"/>
      <c r="O189" s="87"/>
      <c r="P189" s="87"/>
      <c r="Q189" s="87"/>
      <c r="R189" s="87"/>
      <c r="S189" s="87"/>
      <c r="T189" s="88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168</v>
      </c>
      <c r="AU189" s="19" t="s">
        <v>85</v>
      </c>
    </row>
    <row r="190" s="2" customFormat="1" ht="16.5" customHeight="1">
      <c r="A190" s="40"/>
      <c r="B190" s="41"/>
      <c r="C190" s="271" t="s">
        <v>493</v>
      </c>
      <c r="D190" s="271" t="s">
        <v>250</v>
      </c>
      <c r="E190" s="272" t="s">
        <v>1803</v>
      </c>
      <c r="F190" s="273" t="s">
        <v>1804</v>
      </c>
      <c r="G190" s="274" t="s">
        <v>443</v>
      </c>
      <c r="H190" s="275">
        <v>10</v>
      </c>
      <c r="I190" s="276"/>
      <c r="J190" s="277">
        <f>ROUND(I190*H190,2)</f>
        <v>0</v>
      </c>
      <c r="K190" s="273" t="s">
        <v>19</v>
      </c>
      <c r="L190" s="278"/>
      <c r="M190" s="279" t="s">
        <v>19</v>
      </c>
      <c r="N190" s="280" t="s">
        <v>48</v>
      </c>
      <c r="O190" s="87"/>
      <c r="P190" s="216">
        <f>O190*H190</f>
        <v>0</v>
      </c>
      <c r="Q190" s="216">
        <v>0</v>
      </c>
      <c r="R190" s="216">
        <f>Q190*H190</f>
        <v>0</v>
      </c>
      <c r="S190" s="216">
        <v>0</v>
      </c>
      <c r="T190" s="217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8" t="s">
        <v>804</v>
      </c>
      <c r="AT190" s="218" t="s">
        <v>250</v>
      </c>
      <c r="AU190" s="218" t="s">
        <v>85</v>
      </c>
      <c r="AY190" s="19" t="s">
        <v>148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9" t="s">
        <v>155</v>
      </c>
      <c r="BK190" s="219">
        <f>ROUND(I190*H190,2)</f>
        <v>0</v>
      </c>
      <c r="BL190" s="19" t="s">
        <v>804</v>
      </c>
      <c r="BM190" s="218" t="s">
        <v>1805</v>
      </c>
    </row>
    <row r="191" s="2" customFormat="1">
      <c r="A191" s="40"/>
      <c r="B191" s="41"/>
      <c r="C191" s="42"/>
      <c r="D191" s="220" t="s">
        <v>157</v>
      </c>
      <c r="E191" s="42"/>
      <c r="F191" s="221" t="s">
        <v>1804</v>
      </c>
      <c r="G191" s="42"/>
      <c r="H191" s="42"/>
      <c r="I191" s="222"/>
      <c r="J191" s="42"/>
      <c r="K191" s="42"/>
      <c r="L191" s="46"/>
      <c r="M191" s="223"/>
      <c r="N191" s="224"/>
      <c r="O191" s="87"/>
      <c r="P191" s="87"/>
      <c r="Q191" s="87"/>
      <c r="R191" s="87"/>
      <c r="S191" s="87"/>
      <c r="T191" s="88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157</v>
      </c>
      <c r="AU191" s="19" t="s">
        <v>85</v>
      </c>
    </row>
    <row r="192" s="2" customFormat="1" ht="16.5" customHeight="1">
      <c r="A192" s="40"/>
      <c r="B192" s="41"/>
      <c r="C192" s="207" t="s">
        <v>501</v>
      </c>
      <c r="D192" s="207" t="s">
        <v>150</v>
      </c>
      <c r="E192" s="208" t="s">
        <v>1806</v>
      </c>
      <c r="F192" s="209" t="s">
        <v>1807</v>
      </c>
      <c r="G192" s="210" t="s">
        <v>443</v>
      </c>
      <c r="H192" s="211">
        <v>110</v>
      </c>
      <c r="I192" s="212"/>
      <c r="J192" s="213">
        <f>ROUND(I192*H192,2)</f>
        <v>0</v>
      </c>
      <c r="K192" s="209" t="s">
        <v>19</v>
      </c>
      <c r="L192" s="46"/>
      <c r="M192" s="214" t="s">
        <v>19</v>
      </c>
      <c r="N192" s="215" t="s">
        <v>48</v>
      </c>
      <c r="O192" s="87"/>
      <c r="P192" s="216">
        <f>O192*H192</f>
        <v>0</v>
      </c>
      <c r="Q192" s="216">
        <v>0</v>
      </c>
      <c r="R192" s="216">
        <f>Q192*H192</f>
        <v>0</v>
      </c>
      <c r="S192" s="216">
        <v>0</v>
      </c>
      <c r="T192" s="217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8" t="s">
        <v>671</v>
      </c>
      <c r="AT192" s="218" t="s">
        <v>150</v>
      </c>
      <c r="AU192" s="218" t="s">
        <v>85</v>
      </c>
      <c r="AY192" s="19" t="s">
        <v>148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9" t="s">
        <v>155</v>
      </c>
      <c r="BK192" s="219">
        <f>ROUND(I192*H192,2)</f>
        <v>0</v>
      </c>
      <c r="BL192" s="19" t="s">
        <v>671</v>
      </c>
      <c r="BM192" s="218" t="s">
        <v>1808</v>
      </c>
    </row>
    <row r="193" s="2" customFormat="1">
      <c r="A193" s="40"/>
      <c r="B193" s="41"/>
      <c r="C193" s="42"/>
      <c r="D193" s="220" t="s">
        <v>157</v>
      </c>
      <c r="E193" s="42"/>
      <c r="F193" s="221" t="s">
        <v>1807</v>
      </c>
      <c r="G193" s="42"/>
      <c r="H193" s="42"/>
      <c r="I193" s="222"/>
      <c r="J193" s="42"/>
      <c r="K193" s="42"/>
      <c r="L193" s="46"/>
      <c r="M193" s="223"/>
      <c r="N193" s="224"/>
      <c r="O193" s="87"/>
      <c r="P193" s="87"/>
      <c r="Q193" s="87"/>
      <c r="R193" s="87"/>
      <c r="S193" s="87"/>
      <c r="T193" s="88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157</v>
      </c>
      <c r="AU193" s="19" t="s">
        <v>85</v>
      </c>
    </row>
    <row r="194" s="2" customFormat="1">
      <c r="A194" s="40"/>
      <c r="B194" s="41"/>
      <c r="C194" s="42"/>
      <c r="D194" s="220" t="s">
        <v>168</v>
      </c>
      <c r="E194" s="42"/>
      <c r="F194" s="238" t="s">
        <v>1693</v>
      </c>
      <c r="G194" s="42"/>
      <c r="H194" s="42"/>
      <c r="I194" s="222"/>
      <c r="J194" s="42"/>
      <c r="K194" s="42"/>
      <c r="L194" s="46"/>
      <c r="M194" s="223"/>
      <c r="N194" s="224"/>
      <c r="O194" s="87"/>
      <c r="P194" s="87"/>
      <c r="Q194" s="87"/>
      <c r="R194" s="87"/>
      <c r="S194" s="87"/>
      <c r="T194" s="88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168</v>
      </c>
      <c r="AU194" s="19" t="s">
        <v>85</v>
      </c>
    </row>
    <row r="195" s="2" customFormat="1" ht="16.5" customHeight="1">
      <c r="A195" s="40"/>
      <c r="B195" s="41"/>
      <c r="C195" s="271" t="s">
        <v>511</v>
      </c>
      <c r="D195" s="271" t="s">
        <v>250</v>
      </c>
      <c r="E195" s="272" t="s">
        <v>1809</v>
      </c>
      <c r="F195" s="273" t="s">
        <v>1810</v>
      </c>
      <c r="G195" s="274" t="s">
        <v>443</v>
      </c>
      <c r="H195" s="275">
        <v>110</v>
      </c>
      <c r="I195" s="276"/>
      <c r="J195" s="277">
        <f>ROUND(I195*H195,2)</f>
        <v>0</v>
      </c>
      <c r="K195" s="273" t="s">
        <v>19</v>
      </c>
      <c r="L195" s="278"/>
      <c r="M195" s="279" t="s">
        <v>19</v>
      </c>
      <c r="N195" s="280" t="s">
        <v>48</v>
      </c>
      <c r="O195" s="87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8" t="s">
        <v>804</v>
      </c>
      <c r="AT195" s="218" t="s">
        <v>250</v>
      </c>
      <c r="AU195" s="218" t="s">
        <v>85</v>
      </c>
      <c r="AY195" s="19" t="s">
        <v>148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9" t="s">
        <v>155</v>
      </c>
      <c r="BK195" s="219">
        <f>ROUND(I195*H195,2)</f>
        <v>0</v>
      </c>
      <c r="BL195" s="19" t="s">
        <v>804</v>
      </c>
      <c r="BM195" s="218" t="s">
        <v>1811</v>
      </c>
    </row>
    <row r="196" s="2" customFormat="1">
      <c r="A196" s="40"/>
      <c r="B196" s="41"/>
      <c r="C196" s="42"/>
      <c r="D196" s="220" t="s">
        <v>157</v>
      </c>
      <c r="E196" s="42"/>
      <c r="F196" s="221" t="s">
        <v>1810</v>
      </c>
      <c r="G196" s="42"/>
      <c r="H196" s="42"/>
      <c r="I196" s="222"/>
      <c r="J196" s="42"/>
      <c r="K196" s="42"/>
      <c r="L196" s="46"/>
      <c r="M196" s="223"/>
      <c r="N196" s="224"/>
      <c r="O196" s="87"/>
      <c r="P196" s="87"/>
      <c r="Q196" s="87"/>
      <c r="R196" s="87"/>
      <c r="S196" s="87"/>
      <c r="T196" s="88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157</v>
      </c>
      <c r="AU196" s="19" t="s">
        <v>85</v>
      </c>
    </row>
    <row r="197" s="2" customFormat="1" ht="16.5" customHeight="1">
      <c r="A197" s="40"/>
      <c r="B197" s="41"/>
      <c r="C197" s="207" t="s">
        <v>522</v>
      </c>
      <c r="D197" s="207" t="s">
        <v>150</v>
      </c>
      <c r="E197" s="208" t="s">
        <v>1812</v>
      </c>
      <c r="F197" s="209" t="s">
        <v>1813</v>
      </c>
      <c r="G197" s="210" t="s">
        <v>443</v>
      </c>
      <c r="H197" s="211">
        <v>30</v>
      </c>
      <c r="I197" s="212"/>
      <c r="J197" s="213">
        <f>ROUND(I197*H197,2)</f>
        <v>0</v>
      </c>
      <c r="K197" s="209" t="s">
        <v>19</v>
      </c>
      <c r="L197" s="46"/>
      <c r="M197" s="214" t="s">
        <v>19</v>
      </c>
      <c r="N197" s="215" t="s">
        <v>48</v>
      </c>
      <c r="O197" s="87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8" t="s">
        <v>671</v>
      </c>
      <c r="AT197" s="218" t="s">
        <v>150</v>
      </c>
      <c r="AU197" s="218" t="s">
        <v>85</v>
      </c>
      <c r="AY197" s="19" t="s">
        <v>148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9" t="s">
        <v>155</v>
      </c>
      <c r="BK197" s="219">
        <f>ROUND(I197*H197,2)</f>
        <v>0</v>
      </c>
      <c r="BL197" s="19" t="s">
        <v>671</v>
      </c>
      <c r="BM197" s="218" t="s">
        <v>1814</v>
      </c>
    </row>
    <row r="198" s="2" customFormat="1">
      <c r="A198" s="40"/>
      <c r="B198" s="41"/>
      <c r="C198" s="42"/>
      <c r="D198" s="220" t="s">
        <v>157</v>
      </c>
      <c r="E198" s="42"/>
      <c r="F198" s="221" t="s">
        <v>1813</v>
      </c>
      <c r="G198" s="42"/>
      <c r="H198" s="42"/>
      <c r="I198" s="222"/>
      <c r="J198" s="42"/>
      <c r="K198" s="42"/>
      <c r="L198" s="46"/>
      <c r="M198" s="223"/>
      <c r="N198" s="224"/>
      <c r="O198" s="87"/>
      <c r="P198" s="87"/>
      <c r="Q198" s="87"/>
      <c r="R198" s="87"/>
      <c r="S198" s="87"/>
      <c r="T198" s="88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157</v>
      </c>
      <c r="AU198" s="19" t="s">
        <v>85</v>
      </c>
    </row>
    <row r="199" s="2" customFormat="1">
      <c r="A199" s="40"/>
      <c r="B199" s="41"/>
      <c r="C199" s="42"/>
      <c r="D199" s="220" t="s">
        <v>168</v>
      </c>
      <c r="E199" s="42"/>
      <c r="F199" s="238" t="s">
        <v>1693</v>
      </c>
      <c r="G199" s="42"/>
      <c r="H199" s="42"/>
      <c r="I199" s="222"/>
      <c r="J199" s="42"/>
      <c r="K199" s="42"/>
      <c r="L199" s="46"/>
      <c r="M199" s="223"/>
      <c r="N199" s="224"/>
      <c r="O199" s="87"/>
      <c r="P199" s="87"/>
      <c r="Q199" s="87"/>
      <c r="R199" s="87"/>
      <c r="S199" s="87"/>
      <c r="T199" s="88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168</v>
      </c>
      <c r="AU199" s="19" t="s">
        <v>85</v>
      </c>
    </row>
    <row r="200" s="2" customFormat="1" ht="16.5" customHeight="1">
      <c r="A200" s="40"/>
      <c r="B200" s="41"/>
      <c r="C200" s="271" t="s">
        <v>531</v>
      </c>
      <c r="D200" s="271" t="s">
        <v>250</v>
      </c>
      <c r="E200" s="272" t="s">
        <v>1815</v>
      </c>
      <c r="F200" s="273" t="s">
        <v>1816</v>
      </c>
      <c r="G200" s="274" t="s">
        <v>443</v>
      </c>
      <c r="H200" s="275">
        <v>30</v>
      </c>
      <c r="I200" s="276"/>
      <c r="J200" s="277">
        <f>ROUND(I200*H200,2)</f>
        <v>0</v>
      </c>
      <c r="K200" s="273" t="s">
        <v>19</v>
      </c>
      <c r="L200" s="278"/>
      <c r="M200" s="279" t="s">
        <v>19</v>
      </c>
      <c r="N200" s="280" t="s">
        <v>48</v>
      </c>
      <c r="O200" s="87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8" t="s">
        <v>804</v>
      </c>
      <c r="AT200" s="218" t="s">
        <v>250</v>
      </c>
      <c r="AU200" s="218" t="s">
        <v>85</v>
      </c>
      <c r="AY200" s="19" t="s">
        <v>148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9" t="s">
        <v>155</v>
      </c>
      <c r="BK200" s="219">
        <f>ROUND(I200*H200,2)</f>
        <v>0</v>
      </c>
      <c r="BL200" s="19" t="s">
        <v>804</v>
      </c>
      <c r="BM200" s="218" t="s">
        <v>1817</v>
      </c>
    </row>
    <row r="201" s="2" customFormat="1">
      <c r="A201" s="40"/>
      <c r="B201" s="41"/>
      <c r="C201" s="42"/>
      <c r="D201" s="220" t="s">
        <v>157</v>
      </c>
      <c r="E201" s="42"/>
      <c r="F201" s="221" t="s">
        <v>1816</v>
      </c>
      <c r="G201" s="42"/>
      <c r="H201" s="42"/>
      <c r="I201" s="222"/>
      <c r="J201" s="42"/>
      <c r="K201" s="42"/>
      <c r="L201" s="46"/>
      <c r="M201" s="223"/>
      <c r="N201" s="224"/>
      <c r="O201" s="87"/>
      <c r="P201" s="87"/>
      <c r="Q201" s="87"/>
      <c r="R201" s="87"/>
      <c r="S201" s="87"/>
      <c r="T201" s="88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157</v>
      </c>
      <c r="AU201" s="19" t="s">
        <v>85</v>
      </c>
    </row>
    <row r="202" s="2" customFormat="1" ht="16.5" customHeight="1">
      <c r="A202" s="40"/>
      <c r="B202" s="41"/>
      <c r="C202" s="207" t="s">
        <v>536</v>
      </c>
      <c r="D202" s="207" t="s">
        <v>150</v>
      </c>
      <c r="E202" s="208" t="s">
        <v>1818</v>
      </c>
      <c r="F202" s="209" t="s">
        <v>1819</v>
      </c>
      <c r="G202" s="210" t="s">
        <v>443</v>
      </c>
      <c r="H202" s="211">
        <v>105</v>
      </c>
      <c r="I202" s="212"/>
      <c r="J202" s="213">
        <f>ROUND(I202*H202,2)</f>
        <v>0</v>
      </c>
      <c r="K202" s="209" t="s">
        <v>19</v>
      </c>
      <c r="L202" s="46"/>
      <c r="M202" s="214" t="s">
        <v>19</v>
      </c>
      <c r="N202" s="215" t="s">
        <v>48</v>
      </c>
      <c r="O202" s="87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8" t="s">
        <v>671</v>
      </c>
      <c r="AT202" s="218" t="s">
        <v>150</v>
      </c>
      <c r="AU202" s="218" t="s">
        <v>85</v>
      </c>
      <c r="AY202" s="19" t="s">
        <v>148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9" t="s">
        <v>155</v>
      </c>
      <c r="BK202" s="219">
        <f>ROUND(I202*H202,2)</f>
        <v>0</v>
      </c>
      <c r="BL202" s="19" t="s">
        <v>671</v>
      </c>
      <c r="BM202" s="218" t="s">
        <v>1820</v>
      </c>
    </row>
    <row r="203" s="2" customFormat="1">
      <c r="A203" s="40"/>
      <c r="B203" s="41"/>
      <c r="C203" s="42"/>
      <c r="D203" s="220" t="s">
        <v>157</v>
      </c>
      <c r="E203" s="42"/>
      <c r="F203" s="221" t="s">
        <v>1819</v>
      </c>
      <c r="G203" s="42"/>
      <c r="H203" s="42"/>
      <c r="I203" s="222"/>
      <c r="J203" s="42"/>
      <c r="K203" s="42"/>
      <c r="L203" s="46"/>
      <c r="M203" s="223"/>
      <c r="N203" s="224"/>
      <c r="O203" s="87"/>
      <c r="P203" s="87"/>
      <c r="Q203" s="87"/>
      <c r="R203" s="87"/>
      <c r="S203" s="87"/>
      <c r="T203" s="88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157</v>
      </c>
      <c r="AU203" s="19" t="s">
        <v>85</v>
      </c>
    </row>
    <row r="204" s="2" customFormat="1">
      <c r="A204" s="40"/>
      <c r="B204" s="41"/>
      <c r="C204" s="42"/>
      <c r="D204" s="220" t="s">
        <v>168</v>
      </c>
      <c r="E204" s="42"/>
      <c r="F204" s="238" t="s">
        <v>1693</v>
      </c>
      <c r="G204" s="42"/>
      <c r="H204" s="42"/>
      <c r="I204" s="222"/>
      <c r="J204" s="42"/>
      <c r="K204" s="42"/>
      <c r="L204" s="46"/>
      <c r="M204" s="223"/>
      <c r="N204" s="224"/>
      <c r="O204" s="87"/>
      <c r="P204" s="87"/>
      <c r="Q204" s="87"/>
      <c r="R204" s="87"/>
      <c r="S204" s="87"/>
      <c r="T204" s="88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168</v>
      </c>
      <c r="AU204" s="19" t="s">
        <v>85</v>
      </c>
    </row>
    <row r="205" s="2" customFormat="1" ht="16.5" customHeight="1">
      <c r="A205" s="40"/>
      <c r="B205" s="41"/>
      <c r="C205" s="271" t="s">
        <v>543</v>
      </c>
      <c r="D205" s="271" t="s">
        <v>250</v>
      </c>
      <c r="E205" s="272" t="s">
        <v>1821</v>
      </c>
      <c r="F205" s="273" t="s">
        <v>1822</v>
      </c>
      <c r="G205" s="274" t="s">
        <v>443</v>
      </c>
      <c r="H205" s="275">
        <v>105</v>
      </c>
      <c r="I205" s="276"/>
      <c r="J205" s="277">
        <f>ROUND(I205*H205,2)</f>
        <v>0</v>
      </c>
      <c r="K205" s="273" t="s">
        <v>19</v>
      </c>
      <c r="L205" s="278"/>
      <c r="M205" s="279" t="s">
        <v>19</v>
      </c>
      <c r="N205" s="280" t="s">
        <v>48</v>
      </c>
      <c r="O205" s="87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8" t="s">
        <v>804</v>
      </c>
      <c r="AT205" s="218" t="s">
        <v>250</v>
      </c>
      <c r="AU205" s="218" t="s">
        <v>85</v>
      </c>
      <c r="AY205" s="19" t="s">
        <v>148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9" t="s">
        <v>155</v>
      </c>
      <c r="BK205" s="219">
        <f>ROUND(I205*H205,2)</f>
        <v>0</v>
      </c>
      <c r="BL205" s="19" t="s">
        <v>804</v>
      </c>
      <c r="BM205" s="218" t="s">
        <v>1823</v>
      </c>
    </row>
    <row r="206" s="2" customFormat="1">
      <c r="A206" s="40"/>
      <c r="B206" s="41"/>
      <c r="C206" s="42"/>
      <c r="D206" s="220" t="s">
        <v>157</v>
      </c>
      <c r="E206" s="42"/>
      <c r="F206" s="221" t="s">
        <v>1822</v>
      </c>
      <c r="G206" s="42"/>
      <c r="H206" s="42"/>
      <c r="I206" s="222"/>
      <c r="J206" s="42"/>
      <c r="K206" s="42"/>
      <c r="L206" s="46"/>
      <c r="M206" s="223"/>
      <c r="N206" s="224"/>
      <c r="O206" s="87"/>
      <c r="P206" s="87"/>
      <c r="Q206" s="87"/>
      <c r="R206" s="87"/>
      <c r="S206" s="87"/>
      <c r="T206" s="88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157</v>
      </c>
      <c r="AU206" s="19" t="s">
        <v>85</v>
      </c>
    </row>
    <row r="207" s="2" customFormat="1" ht="16.5" customHeight="1">
      <c r="A207" s="40"/>
      <c r="B207" s="41"/>
      <c r="C207" s="271" t="s">
        <v>547</v>
      </c>
      <c r="D207" s="271" t="s">
        <v>250</v>
      </c>
      <c r="E207" s="272" t="s">
        <v>1824</v>
      </c>
      <c r="F207" s="273" t="s">
        <v>1769</v>
      </c>
      <c r="G207" s="274" t="s">
        <v>1696</v>
      </c>
      <c r="H207" s="275">
        <v>1</v>
      </c>
      <c r="I207" s="276"/>
      <c r="J207" s="277">
        <f>ROUND(I207*H207,2)</f>
        <v>0</v>
      </c>
      <c r="K207" s="273" t="s">
        <v>19</v>
      </c>
      <c r="L207" s="278"/>
      <c r="M207" s="279" t="s">
        <v>19</v>
      </c>
      <c r="N207" s="280" t="s">
        <v>48</v>
      </c>
      <c r="O207" s="87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8" t="s">
        <v>804</v>
      </c>
      <c r="AT207" s="218" t="s">
        <v>250</v>
      </c>
      <c r="AU207" s="218" t="s">
        <v>85</v>
      </c>
      <c r="AY207" s="19" t="s">
        <v>148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9" t="s">
        <v>155</v>
      </c>
      <c r="BK207" s="219">
        <f>ROUND(I207*H207,2)</f>
        <v>0</v>
      </c>
      <c r="BL207" s="19" t="s">
        <v>804</v>
      </c>
      <c r="BM207" s="218" t="s">
        <v>1825</v>
      </c>
    </row>
    <row r="208" s="2" customFormat="1">
      <c r="A208" s="40"/>
      <c r="B208" s="41"/>
      <c r="C208" s="42"/>
      <c r="D208" s="220" t="s">
        <v>157</v>
      </c>
      <c r="E208" s="42"/>
      <c r="F208" s="221" t="s">
        <v>1769</v>
      </c>
      <c r="G208" s="42"/>
      <c r="H208" s="42"/>
      <c r="I208" s="222"/>
      <c r="J208" s="42"/>
      <c r="K208" s="42"/>
      <c r="L208" s="46"/>
      <c r="M208" s="223"/>
      <c r="N208" s="224"/>
      <c r="O208" s="87"/>
      <c r="P208" s="87"/>
      <c r="Q208" s="87"/>
      <c r="R208" s="87"/>
      <c r="S208" s="87"/>
      <c r="T208" s="88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157</v>
      </c>
      <c r="AU208" s="19" t="s">
        <v>85</v>
      </c>
    </row>
    <row r="209" s="2" customFormat="1" ht="16.5" customHeight="1">
      <c r="A209" s="40"/>
      <c r="B209" s="41"/>
      <c r="C209" s="207" t="s">
        <v>555</v>
      </c>
      <c r="D209" s="207" t="s">
        <v>150</v>
      </c>
      <c r="E209" s="208" t="s">
        <v>1826</v>
      </c>
      <c r="F209" s="209" t="s">
        <v>1827</v>
      </c>
      <c r="G209" s="210" t="s">
        <v>1696</v>
      </c>
      <c r="H209" s="211">
        <v>1</v>
      </c>
      <c r="I209" s="212"/>
      <c r="J209" s="213">
        <f>ROUND(I209*H209,2)</f>
        <v>0</v>
      </c>
      <c r="K209" s="209" t="s">
        <v>19</v>
      </c>
      <c r="L209" s="46"/>
      <c r="M209" s="214" t="s">
        <v>19</v>
      </c>
      <c r="N209" s="215" t="s">
        <v>48</v>
      </c>
      <c r="O209" s="87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8" t="s">
        <v>671</v>
      </c>
      <c r="AT209" s="218" t="s">
        <v>150</v>
      </c>
      <c r="AU209" s="218" t="s">
        <v>85</v>
      </c>
      <c r="AY209" s="19" t="s">
        <v>148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9" t="s">
        <v>155</v>
      </c>
      <c r="BK209" s="219">
        <f>ROUND(I209*H209,2)</f>
        <v>0</v>
      </c>
      <c r="BL209" s="19" t="s">
        <v>671</v>
      </c>
      <c r="BM209" s="218" t="s">
        <v>1828</v>
      </c>
    </row>
    <row r="210" s="2" customFormat="1">
      <c r="A210" s="40"/>
      <c r="B210" s="41"/>
      <c r="C210" s="42"/>
      <c r="D210" s="220" t="s">
        <v>157</v>
      </c>
      <c r="E210" s="42"/>
      <c r="F210" s="221" t="s">
        <v>1827</v>
      </c>
      <c r="G210" s="42"/>
      <c r="H210" s="42"/>
      <c r="I210" s="222"/>
      <c r="J210" s="42"/>
      <c r="K210" s="42"/>
      <c r="L210" s="46"/>
      <c r="M210" s="223"/>
      <c r="N210" s="224"/>
      <c r="O210" s="87"/>
      <c r="P210" s="87"/>
      <c r="Q210" s="87"/>
      <c r="R210" s="87"/>
      <c r="S210" s="87"/>
      <c r="T210" s="88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157</v>
      </c>
      <c r="AU210" s="19" t="s">
        <v>85</v>
      </c>
    </row>
    <row r="211" s="2" customFormat="1" ht="16.5" customHeight="1">
      <c r="A211" s="40"/>
      <c r="B211" s="41"/>
      <c r="C211" s="207" t="s">
        <v>559</v>
      </c>
      <c r="D211" s="207" t="s">
        <v>150</v>
      </c>
      <c r="E211" s="208" t="s">
        <v>1829</v>
      </c>
      <c r="F211" s="209" t="s">
        <v>1830</v>
      </c>
      <c r="G211" s="210" t="s">
        <v>1696</v>
      </c>
      <c r="H211" s="211">
        <v>1</v>
      </c>
      <c r="I211" s="212"/>
      <c r="J211" s="213">
        <f>ROUND(I211*H211,2)</f>
        <v>0</v>
      </c>
      <c r="K211" s="209" t="s">
        <v>19</v>
      </c>
      <c r="L211" s="46"/>
      <c r="M211" s="214" t="s">
        <v>19</v>
      </c>
      <c r="N211" s="215" t="s">
        <v>48</v>
      </c>
      <c r="O211" s="87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8" t="s">
        <v>671</v>
      </c>
      <c r="AT211" s="218" t="s">
        <v>150</v>
      </c>
      <c r="AU211" s="218" t="s">
        <v>85</v>
      </c>
      <c r="AY211" s="19" t="s">
        <v>148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155</v>
      </c>
      <c r="BK211" s="219">
        <f>ROUND(I211*H211,2)</f>
        <v>0</v>
      </c>
      <c r="BL211" s="19" t="s">
        <v>671</v>
      </c>
      <c r="BM211" s="218" t="s">
        <v>1831</v>
      </c>
    </row>
    <row r="212" s="2" customFormat="1">
      <c r="A212" s="40"/>
      <c r="B212" s="41"/>
      <c r="C212" s="42"/>
      <c r="D212" s="220" t="s">
        <v>157</v>
      </c>
      <c r="E212" s="42"/>
      <c r="F212" s="221" t="s">
        <v>1830</v>
      </c>
      <c r="G212" s="42"/>
      <c r="H212" s="42"/>
      <c r="I212" s="222"/>
      <c r="J212" s="42"/>
      <c r="K212" s="42"/>
      <c r="L212" s="46"/>
      <c r="M212" s="223"/>
      <c r="N212" s="224"/>
      <c r="O212" s="87"/>
      <c r="P212" s="87"/>
      <c r="Q212" s="87"/>
      <c r="R212" s="87"/>
      <c r="S212" s="87"/>
      <c r="T212" s="88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157</v>
      </c>
      <c r="AU212" s="19" t="s">
        <v>85</v>
      </c>
    </row>
    <row r="213" s="2" customFormat="1" ht="16.5" customHeight="1">
      <c r="A213" s="40"/>
      <c r="B213" s="41"/>
      <c r="C213" s="207" t="s">
        <v>568</v>
      </c>
      <c r="D213" s="207" t="s">
        <v>150</v>
      </c>
      <c r="E213" s="208" t="s">
        <v>1832</v>
      </c>
      <c r="F213" s="209" t="s">
        <v>1833</v>
      </c>
      <c r="G213" s="210" t="s">
        <v>1696</v>
      </c>
      <c r="H213" s="211">
        <v>1</v>
      </c>
      <c r="I213" s="212"/>
      <c r="J213" s="213">
        <f>ROUND(I213*H213,2)</f>
        <v>0</v>
      </c>
      <c r="K213" s="209" t="s">
        <v>19</v>
      </c>
      <c r="L213" s="46"/>
      <c r="M213" s="214" t="s">
        <v>19</v>
      </c>
      <c r="N213" s="215" t="s">
        <v>48</v>
      </c>
      <c r="O213" s="87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8" t="s">
        <v>671</v>
      </c>
      <c r="AT213" s="218" t="s">
        <v>150</v>
      </c>
      <c r="AU213" s="218" t="s">
        <v>85</v>
      </c>
      <c r="AY213" s="19" t="s">
        <v>148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9" t="s">
        <v>155</v>
      </c>
      <c r="BK213" s="219">
        <f>ROUND(I213*H213,2)</f>
        <v>0</v>
      </c>
      <c r="BL213" s="19" t="s">
        <v>671</v>
      </c>
      <c r="BM213" s="218" t="s">
        <v>1834</v>
      </c>
    </row>
    <row r="214" s="2" customFormat="1">
      <c r="A214" s="40"/>
      <c r="B214" s="41"/>
      <c r="C214" s="42"/>
      <c r="D214" s="220" t="s">
        <v>157</v>
      </c>
      <c r="E214" s="42"/>
      <c r="F214" s="221" t="s">
        <v>1833</v>
      </c>
      <c r="G214" s="42"/>
      <c r="H214" s="42"/>
      <c r="I214" s="222"/>
      <c r="J214" s="42"/>
      <c r="K214" s="42"/>
      <c r="L214" s="46"/>
      <c r="M214" s="223"/>
      <c r="N214" s="224"/>
      <c r="O214" s="87"/>
      <c r="P214" s="87"/>
      <c r="Q214" s="87"/>
      <c r="R214" s="87"/>
      <c r="S214" s="87"/>
      <c r="T214" s="88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157</v>
      </c>
      <c r="AU214" s="19" t="s">
        <v>85</v>
      </c>
    </row>
    <row r="215" s="2" customFormat="1">
      <c r="A215" s="40"/>
      <c r="B215" s="41"/>
      <c r="C215" s="42"/>
      <c r="D215" s="220" t="s">
        <v>168</v>
      </c>
      <c r="E215" s="42"/>
      <c r="F215" s="238" t="s">
        <v>1835</v>
      </c>
      <c r="G215" s="42"/>
      <c r="H215" s="42"/>
      <c r="I215" s="222"/>
      <c r="J215" s="42"/>
      <c r="K215" s="42"/>
      <c r="L215" s="46"/>
      <c r="M215" s="284"/>
      <c r="N215" s="285"/>
      <c r="O215" s="286"/>
      <c r="P215" s="286"/>
      <c r="Q215" s="286"/>
      <c r="R215" s="286"/>
      <c r="S215" s="286"/>
      <c r="T215" s="2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168</v>
      </c>
      <c r="AU215" s="19" t="s">
        <v>85</v>
      </c>
    </row>
    <row r="216" s="2" customFormat="1" ht="6.96" customHeight="1">
      <c r="A216" s="40"/>
      <c r="B216" s="62"/>
      <c r="C216" s="63"/>
      <c r="D216" s="63"/>
      <c r="E216" s="63"/>
      <c r="F216" s="63"/>
      <c r="G216" s="63"/>
      <c r="H216" s="63"/>
      <c r="I216" s="63"/>
      <c r="J216" s="63"/>
      <c r="K216" s="63"/>
      <c r="L216" s="46"/>
      <c r="M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</row>
  </sheetData>
  <sheetProtection sheet="1" autoFilter="0" formatColumns="0" formatRows="0" objects="1" scenarios="1" spinCount="100000" saltValue="s2nfCsJ3eGh0cNd0aOHDBRmPlj/hjxEYRW66x1xkXwa0v4Kxov64jtfIEzzs9po3mF8Vjzc82BoL222CjZnFIA==" hashValue="HqIwcGWAFddhI45ff/wAe7HmUu02HFlsVrwj/jlLTtX0IabKkwKWczMLoX5AFhqNJE50zsxXnsMXljo0qzMyPw==" algorithmName="SHA-512" password="CC35"/>
  <autoFilter ref="C80:K21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Eva Morkesová</dc:creator>
  <cp:lastModifiedBy>Ing. Eva Morkesová</cp:lastModifiedBy>
  <dcterms:created xsi:type="dcterms:W3CDTF">2022-05-16T09:01:21Z</dcterms:created>
  <dcterms:modified xsi:type="dcterms:W3CDTF">2022-05-16T09:01:32Z</dcterms:modified>
</cp:coreProperties>
</file>